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17715" windowHeight="10815" activeTab="1"/>
  </bookViews>
  <sheets>
    <sheet name="Budget trésorerie " sheetId="1" r:id="rId1"/>
    <sheet name="Prix equilibre " sheetId="2" r:id="rId2"/>
    <sheet name="Feuil3" sheetId="3" r:id="rId3"/>
  </sheets>
  <calcPr calcId="145621"/>
</workbook>
</file>

<file path=xl/calcChain.xml><?xml version="1.0" encoding="utf-8"?>
<calcChain xmlns="http://schemas.openxmlformats.org/spreadsheetml/2006/main">
  <c r="C39" i="2" l="1"/>
  <c r="C59" i="2"/>
  <c r="C60" i="2"/>
  <c r="C42" i="2"/>
  <c r="C41" i="2"/>
  <c r="C40" i="2"/>
  <c r="C96" i="2"/>
  <c r="F96" i="2"/>
  <c r="G96" i="2"/>
  <c r="H96" i="2"/>
  <c r="I96" i="2"/>
  <c r="J96" i="2"/>
  <c r="K96" i="2"/>
  <c r="L96" i="2"/>
  <c r="C87" i="2"/>
  <c r="F87" i="2"/>
  <c r="G87" i="2"/>
  <c r="H87" i="2"/>
  <c r="I87" i="2"/>
  <c r="J87" i="2"/>
  <c r="K87" i="2"/>
  <c r="L87" i="2"/>
  <c r="F95" i="2"/>
  <c r="G95" i="2"/>
  <c r="H95" i="2"/>
  <c r="I95" i="2"/>
  <c r="J95" i="2"/>
  <c r="K95" i="2"/>
  <c r="L95" i="2"/>
  <c r="F91" i="2"/>
  <c r="G91" i="2"/>
  <c r="H91" i="2"/>
  <c r="I91" i="2"/>
  <c r="J91" i="2"/>
  <c r="K91" i="2"/>
  <c r="L91" i="2"/>
  <c r="F93" i="2"/>
  <c r="K93" i="2"/>
  <c r="C92" i="2"/>
  <c r="J92" i="2"/>
  <c r="F83" i="2"/>
  <c r="F92" i="2" s="1"/>
  <c r="G83" i="2"/>
  <c r="G92" i="2" s="1"/>
  <c r="H83" i="2"/>
  <c r="H92" i="2" s="1"/>
  <c r="I83" i="2"/>
  <c r="I92" i="2" s="1"/>
  <c r="J83" i="2"/>
  <c r="K83" i="2"/>
  <c r="K92" i="2" s="1"/>
  <c r="L83" i="2"/>
  <c r="L92" i="2" s="1"/>
  <c r="F86" i="2"/>
  <c r="G86" i="2"/>
  <c r="H86" i="2"/>
  <c r="I86" i="2"/>
  <c r="J86" i="2"/>
  <c r="K86" i="2"/>
  <c r="L86" i="2"/>
  <c r="C85" i="2"/>
  <c r="C94" i="2" s="1"/>
  <c r="F85" i="2"/>
  <c r="F94" i="2" s="1"/>
  <c r="G85" i="2"/>
  <c r="G94" i="2" s="1"/>
  <c r="H85" i="2"/>
  <c r="H94" i="2" s="1"/>
  <c r="I85" i="2"/>
  <c r="I94" i="2" s="1"/>
  <c r="J85" i="2"/>
  <c r="J94" i="2" s="1"/>
  <c r="K85" i="2"/>
  <c r="K94" i="2" s="1"/>
  <c r="L85" i="2"/>
  <c r="L94" i="2" s="1"/>
  <c r="C84" i="2"/>
  <c r="C93" i="2" s="1"/>
  <c r="F84" i="2"/>
  <c r="G84" i="2"/>
  <c r="G93" i="2" s="1"/>
  <c r="H84" i="2"/>
  <c r="H93" i="2" s="1"/>
  <c r="I84" i="2"/>
  <c r="I93" i="2" s="1"/>
  <c r="J84" i="2"/>
  <c r="J93" i="2" s="1"/>
  <c r="K84" i="2"/>
  <c r="L84" i="2"/>
  <c r="L93" i="2" s="1"/>
  <c r="G75" i="2"/>
  <c r="H75" i="2"/>
  <c r="I75" i="2"/>
  <c r="J75" i="2"/>
  <c r="K75" i="2"/>
  <c r="L75" i="2"/>
  <c r="F75" i="2"/>
  <c r="F69" i="2"/>
  <c r="G69" i="2"/>
  <c r="H69" i="2"/>
  <c r="I69" i="2"/>
  <c r="J69" i="2"/>
  <c r="K69" i="2"/>
  <c r="L69" i="2"/>
  <c r="F66" i="2"/>
  <c r="G66" i="2"/>
  <c r="H66" i="2"/>
  <c r="I66" i="2"/>
  <c r="J66" i="2"/>
  <c r="K66" i="2"/>
  <c r="L66" i="2"/>
  <c r="F64" i="2"/>
  <c r="G64" i="2"/>
  <c r="H64" i="2"/>
  <c r="I64" i="2"/>
  <c r="J64" i="2"/>
  <c r="K64" i="2"/>
  <c r="L64" i="2"/>
  <c r="G78" i="2"/>
  <c r="H78" i="2"/>
  <c r="I78" i="2"/>
  <c r="J78" i="2"/>
  <c r="K78" i="2"/>
  <c r="L78" i="2"/>
  <c r="F78" i="2"/>
  <c r="G28" i="2"/>
  <c r="H28" i="2"/>
  <c r="I28" i="2"/>
  <c r="J28" i="2"/>
  <c r="L28" i="2"/>
  <c r="F28" i="2"/>
  <c r="F20" i="2"/>
  <c r="G29" i="2"/>
  <c r="H29" i="2"/>
  <c r="I29" i="2"/>
  <c r="J29" i="2"/>
  <c r="L29" i="2"/>
  <c r="C53" i="2"/>
  <c r="C54" i="2"/>
  <c r="C55" i="2"/>
  <c r="C57" i="2"/>
  <c r="C58" i="2"/>
  <c r="C48" i="2"/>
  <c r="C49" i="2"/>
  <c r="C50" i="2"/>
  <c r="C51" i="2"/>
  <c r="C52" i="2"/>
  <c r="C47" i="2"/>
  <c r="F46" i="2"/>
  <c r="G46" i="2"/>
  <c r="H46" i="2"/>
  <c r="I46" i="2"/>
  <c r="J46" i="2"/>
  <c r="K46" i="2"/>
  <c r="L46" i="2"/>
  <c r="G43" i="2"/>
  <c r="H43" i="2"/>
  <c r="I43" i="2"/>
  <c r="K43" i="2"/>
  <c r="L43" i="2"/>
  <c r="F43" i="2"/>
  <c r="C34" i="2"/>
  <c r="C35" i="2"/>
  <c r="C36" i="2"/>
  <c r="C33" i="2"/>
  <c r="G38" i="2"/>
  <c r="H38" i="2"/>
  <c r="I38" i="2"/>
  <c r="K38" i="2"/>
  <c r="L38" i="2"/>
  <c r="F38" i="2"/>
  <c r="G37" i="2"/>
  <c r="H37" i="2"/>
  <c r="I37" i="2"/>
  <c r="J37" i="2"/>
  <c r="J38" i="2" s="1"/>
  <c r="J43" i="2" s="1"/>
  <c r="K37" i="2"/>
  <c r="L37" i="2"/>
  <c r="F37" i="2"/>
  <c r="G32" i="2"/>
  <c r="H32" i="2"/>
  <c r="I32" i="2"/>
  <c r="J32" i="2"/>
  <c r="K32" i="2"/>
  <c r="L32" i="2"/>
  <c r="F32" i="2"/>
  <c r="J27" i="2"/>
  <c r="F27" i="2"/>
  <c r="G24" i="2"/>
  <c r="G27" i="2" s="1"/>
  <c r="H24" i="2"/>
  <c r="H27" i="2" s="1"/>
  <c r="I24" i="2"/>
  <c r="I27" i="2" s="1"/>
  <c r="J24" i="2"/>
  <c r="K24" i="2"/>
  <c r="K27" i="2" s="1"/>
  <c r="K28" i="2" s="1"/>
  <c r="L24" i="2"/>
  <c r="L27" i="2" s="1"/>
  <c r="I20" i="2"/>
  <c r="L20" i="2"/>
  <c r="G16" i="2"/>
  <c r="G20" i="2" s="1"/>
  <c r="H16" i="2"/>
  <c r="H20" i="2" s="1"/>
  <c r="I16" i="2"/>
  <c r="J16" i="2"/>
  <c r="J20" i="2" s="1"/>
  <c r="K16" i="2"/>
  <c r="K20" i="2" s="1"/>
  <c r="L16" i="2"/>
  <c r="F16" i="2"/>
  <c r="C14" i="2"/>
  <c r="E51" i="1"/>
  <c r="G51" i="1"/>
  <c r="J51" i="1"/>
  <c r="L51" i="1"/>
  <c r="M51" i="1"/>
  <c r="N51" i="1"/>
  <c r="P51" i="1"/>
  <c r="C56" i="1"/>
  <c r="G56" i="1"/>
  <c r="J56" i="1"/>
  <c r="L56" i="1"/>
  <c r="N56" i="1"/>
  <c r="O56" i="1"/>
  <c r="P56" i="1"/>
  <c r="C55" i="1"/>
  <c r="D55" i="1"/>
  <c r="F55" i="1"/>
  <c r="G55" i="1"/>
  <c r="H55" i="1"/>
  <c r="I55" i="1"/>
  <c r="J55" i="1"/>
  <c r="L55" i="1"/>
  <c r="M55" i="1"/>
  <c r="N55" i="1"/>
  <c r="P55" i="1"/>
  <c r="B46" i="1"/>
  <c r="B44" i="1"/>
  <c r="B43" i="1"/>
  <c r="B41" i="1"/>
  <c r="B40" i="1"/>
  <c r="B38" i="1"/>
  <c r="B33" i="1"/>
  <c r="B32" i="1"/>
  <c r="B30" i="1"/>
  <c r="B29" i="1"/>
  <c r="B28" i="1"/>
  <c r="E50" i="1"/>
  <c r="E56" i="1" s="1"/>
  <c r="F50" i="1"/>
  <c r="F51" i="1" s="1"/>
  <c r="G50" i="1"/>
  <c r="H50" i="1"/>
  <c r="H56" i="1" s="1"/>
  <c r="I50" i="1"/>
  <c r="I51" i="1" s="1"/>
  <c r="J50" i="1"/>
  <c r="K50" i="1"/>
  <c r="K56" i="1" s="1"/>
  <c r="L50" i="1"/>
  <c r="M50" i="1"/>
  <c r="N50" i="1"/>
  <c r="O50" i="1"/>
  <c r="P50" i="1"/>
  <c r="Q50" i="1"/>
  <c r="D50" i="1"/>
  <c r="D54" i="1" s="1"/>
  <c r="E54" i="1" s="1"/>
  <c r="C43" i="2" l="1"/>
  <c r="C38" i="2"/>
  <c r="K29" i="2"/>
  <c r="C16" i="2"/>
  <c r="F70" i="2" s="1"/>
  <c r="C27" i="2"/>
  <c r="F29" i="2"/>
  <c r="C29" i="2"/>
  <c r="C20" i="2"/>
  <c r="K51" i="1"/>
  <c r="H51" i="1"/>
  <c r="F56" i="1"/>
  <c r="F54" i="1"/>
  <c r="G54" i="1" s="1"/>
  <c r="H54" i="1" s="1"/>
  <c r="D56" i="1"/>
  <c r="D51" i="1"/>
  <c r="I56" i="1"/>
  <c r="I54" i="1"/>
  <c r="J54" i="1" s="1"/>
  <c r="K54" i="1" s="1"/>
  <c r="L54" i="1" s="1"/>
  <c r="M54" i="1" s="1"/>
  <c r="N54" i="1" s="1"/>
  <c r="Q56" i="1"/>
  <c r="M56" i="1"/>
  <c r="I30" i="2" l="1"/>
  <c r="J30" i="2"/>
  <c r="G30" i="2"/>
  <c r="K30" i="2"/>
  <c r="H30" i="2"/>
  <c r="L30" i="2"/>
  <c r="F30" i="2"/>
  <c r="K56" i="2" l="1"/>
  <c r="K61" i="2" s="1"/>
  <c r="K65" i="2" s="1"/>
  <c r="K67" i="2" s="1"/>
  <c r="K71" i="2" s="1"/>
  <c r="K72" i="2" s="1"/>
  <c r="K76" i="2"/>
  <c r="F56" i="2"/>
  <c r="F61" i="2" s="1"/>
  <c r="F76" i="2"/>
  <c r="G56" i="2"/>
  <c r="G61" i="2" s="1"/>
  <c r="G65" i="2" s="1"/>
  <c r="G67" i="2" s="1"/>
  <c r="G71" i="2" s="1"/>
  <c r="G72" i="2" s="1"/>
  <c r="G76" i="2"/>
  <c r="L56" i="2"/>
  <c r="L61" i="2" s="1"/>
  <c r="L65" i="2" s="1"/>
  <c r="L67" i="2" s="1"/>
  <c r="L71" i="2" s="1"/>
  <c r="L72" i="2" s="1"/>
  <c r="L76" i="2"/>
  <c r="J56" i="2"/>
  <c r="J61" i="2" s="1"/>
  <c r="J65" i="2" s="1"/>
  <c r="J67" i="2" s="1"/>
  <c r="J71" i="2" s="1"/>
  <c r="J72" i="2" s="1"/>
  <c r="J76" i="2"/>
  <c r="H56" i="2"/>
  <c r="H61" i="2" s="1"/>
  <c r="H65" i="2" s="1"/>
  <c r="H67" i="2" s="1"/>
  <c r="H71" i="2" s="1"/>
  <c r="H72" i="2" s="1"/>
  <c r="H76" i="2"/>
  <c r="I56" i="2"/>
  <c r="I61" i="2" s="1"/>
  <c r="I65" i="2" s="1"/>
  <c r="I67" i="2" s="1"/>
  <c r="I71" i="2" s="1"/>
  <c r="I72" i="2" s="1"/>
  <c r="I76" i="2"/>
  <c r="F65" i="2"/>
  <c r="F67" i="2" s="1"/>
  <c r="F71" i="2" s="1"/>
  <c r="F72" i="2" s="1"/>
  <c r="E21" i="1"/>
  <c r="F21" i="1"/>
  <c r="G21" i="1"/>
  <c r="H21" i="1"/>
  <c r="I21" i="1"/>
  <c r="J21" i="1"/>
  <c r="K21" i="1"/>
  <c r="L21" i="1"/>
  <c r="M21" i="1"/>
  <c r="N21" i="1"/>
  <c r="O21" i="1"/>
  <c r="P21" i="1"/>
  <c r="Q21" i="1"/>
  <c r="D21" i="1"/>
  <c r="C61" i="2" l="1"/>
  <c r="H77" i="2"/>
  <c r="L77" i="2"/>
  <c r="F77" i="2"/>
  <c r="I77" i="2"/>
  <c r="J77" i="2"/>
  <c r="G77" i="2"/>
  <c r="K77" i="2"/>
  <c r="Q55" i="1"/>
  <c r="Q51" i="1"/>
  <c r="O55" i="1"/>
  <c r="O51" i="1"/>
  <c r="O54" i="1" s="1"/>
  <c r="P54" i="1" s="1"/>
  <c r="Q54" i="1" s="1"/>
  <c r="E55" i="1"/>
  <c r="K55" i="1"/>
</calcChain>
</file>

<file path=xl/comments1.xml><?xml version="1.0" encoding="utf-8"?>
<comments xmlns="http://schemas.openxmlformats.org/spreadsheetml/2006/main">
  <authors>
    <author>B.Delavy</author>
  </authors>
  <commentList>
    <comment ref="B28" authorId="0">
      <text>
        <r>
          <rPr>
            <b/>
            <sz val="9"/>
            <color indexed="81"/>
            <rFont val="Tahoma"/>
            <family val="2"/>
          </rPr>
          <t>B.Delavy:</t>
        </r>
        <r>
          <rPr>
            <sz val="9"/>
            <color indexed="81"/>
            <rFont val="Tahoma"/>
            <family val="2"/>
          </rPr>
          <t xml:space="preserve">
C'est le total des dépenses mensuelles ligne par ligne </t>
        </r>
      </text>
    </comment>
  </commentList>
</comments>
</file>

<file path=xl/comments2.xml><?xml version="1.0" encoding="utf-8"?>
<comments xmlns="http://schemas.openxmlformats.org/spreadsheetml/2006/main">
  <authors>
    <author>B.Delavy</author>
  </authors>
  <commentList>
    <comment ref="D14" authorId="0">
      <text>
        <r>
          <rPr>
            <b/>
            <sz val="9"/>
            <color indexed="81"/>
            <rFont val="Tahoma"/>
            <family val="2"/>
          </rPr>
          <t>B.Delavy:</t>
        </r>
        <r>
          <rPr>
            <sz val="9"/>
            <color indexed="81"/>
            <rFont val="Tahoma"/>
            <family val="2"/>
          </rPr>
          <t xml:space="preserve">
Indiquez les surfaces </t>
        </r>
      </text>
    </comment>
    <comment ref="D15" authorId="0">
      <text>
        <r>
          <rPr>
            <b/>
            <sz val="9"/>
            <color indexed="81"/>
            <rFont val="Tahoma"/>
            <family val="2"/>
          </rPr>
          <t>B.Delavy:</t>
        </r>
        <r>
          <rPr>
            <sz val="9"/>
            <color indexed="81"/>
            <rFont val="Tahoma"/>
            <family val="2"/>
          </rPr>
          <t xml:space="preserve">
Indiquez les rendements moyens</t>
        </r>
      </text>
    </comment>
    <comment ref="D16" authorId="0">
      <text>
        <r>
          <rPr>
            <b/>
            <sz val="9"/>
            <color indexed="81"/>
            <rFont val="Tahoma"/>
            <family val="2"/>
          </rPr>
          <t>B.Delavy:</t>
        </r>
        <r>
          <rPr>
            <sz val="9"/>
            <color indexed="81"/>
            <rFont val="Tahoma"/>
            <family val="2"/>
          </rPr>
          <t xml:space="preserve">
Cela sera la référence pour les calcul du prix d'équilibre </t>
        </r>
      </text>
    </comment>
    <comment ref="C20" authorId="0">
      <text>
        <r>
          <rPr>
            <b/>
            <sz val="9"/>
            <color indexed="81"/>
            <rFont val="Tahoma"/>
            <family val="2"/>
          </rPr>
          <t>B.Delavy:</t>
        </r>
        <r>
          <rPr>
            <sz val="9"/>
            <color indexed="81"/>
            <rFont val="Tahoma"/>
            <family val="2"/>
          </rPr>
          <t xml:space="preserve">
Il doit correspondre au chiffre d'affaire de votre compte de résultat !! </t>
        </r>
      </text>
    </comment>
    <comment ref="C27" authorId="0">
      <text>
        <r>
          <rPr>
            <b/>
            <sz val="9"/>
            <color indexed="81"/>
            <rFont val="Tahoma"/>
            <family val="2"/>
          </rPr>
          <t>B.Delavy:</t>
        </r>
        <r>
          <rPr>
            <sz val="9"/>
            <color indexed="81"/>
            <rFont val="Tahoma"/>
            <family val="2"/>
          </rPr>
          <t xml:space="preserve">
Ce montant doit correspondre à celui du CR </t>
        </r>
      </text>
    </comment>
    <comment ref="D47" authorId="0">
      <text>
        <r>
          <rPr>
            <b/>
            <sz val="9"/>
            <color indexed="81"/>
            <rFont val="Tahoma"/>
            <family val="2"/>
          </rPr>
          <t>B.Delavy:</t>
        </r>
        <r>
          <rPr>
            <sz val="9"/>
            <color indexed="81"/>
            <rFont val="Tahoma"/>
            <family val="2"/>
          </rPr>
          <t xml:space="preserve">
A vous de répartir cette charges en fonction des productions </t>
        </r>
      </text>
    </comment>
    <comment ref="D51" authorId="0">
      <text>
        <r>
          <rPr>
            <b/>
            <sz val="9"/>
            <color indexed="81"/>
            <rFont val="Tahoma"/>
            <family val="2"/>
          </rPr>
          <t>B.Delavy:</t>
        </r>
        <r>
          <rPr>
            <sz val="9"/>
            <color indexed="81"/>
            <rFont val="Tahoma"/>
            <family val="2"/>
          </rPr>
          <t xml:space="preserve">
Ici normalement vous affecter l'amortissement du matos ou du batiment à la production </t>
        </r>
      </text>
    </comment>
    <comment ref="E56" authorId="0">
      <text>
        <r>
          <rPr>
            <b/>
            <sz val="9"/>
            <color indexed="81"/>
            <rFont val="Tahoma"/>
            <family val="2"/>
          </rPr>
          <t>B.Delavy:</t>
        </r>
        <r>
          <rPr>
            <sz val="9"/>
            <color indexed="81"/>
            <rFont val="Tahoma"/>
            <family val="2"/>
          </rPr>
          <t xml:space="preserve">
La cotisation MSA du chef d'exploitation sera dispatcherau prorata du chiffre d'affaires de chaque production </t>
        </r>
      </text>
    </comment>
  </commentList>
</comments>
</file>

<file path=xl/sharedStrings.xml><?xml version="1.0" encoding="utf-8"?>
<sst xmlns="http://schemas.openxmlformats.org/spreadsheetml/2006/main" count="193" uniqueCount="101">
  <si>
    <t xml:space="preserve">Budget de trésorerie </t>
  </si>
  <si>
    <t xml:space="preserve">Interet: Connaitre les excés et les déficit de trésorerie sur l'année et ainsi 
anticiper les découverts et négocier avec la banque oules fournisseurs 
et gérer les excés par des placements judicieux ! </t>
  </si>
  <si>
    <t xml:space="preserve">Les entrées d'argent </t>
  </si>
  <si>
    <t xml:space="preserve">Janvier </t>
  </si>
  <si>
    <t>Février</t>
  </si>
  <si>
    <t>Mars</t>
  </si>
  <si>
    <t>Avril</t>
  </si>
  <si>
    <t>Mai</t>
  </si>
  <si>
    <t>Juin</t>
  </si>
  <si>
    <t>Juillet</t>
  </si>
  <si>
    <t>Août</t>
  </si>
  <si>
    <t>Septembre</t>
  </si>
  <si>
    <t>Octobre</t>
  </si>
  <si>
    <t>Novembre</t>
  </si>
  <si>
    <t>Décembre</t>
  </si>
  <si>
    <t>Janvier</t>
  </si>
  <si>
    <t xml:space="preserve">Les ventes </t>
  </si>
  <si>
    <t xml:space="preserve">Les primes </t>
  </si>
  <si>
    <t>DPU</t>
  </si>
  <si>
    <t>MAE</t>
  </si>
  <si>
    <t xml:space="preserve">PMTVA </t>
  </si>
  <si>
    <t xml:space="preserve">Total des entrées </t>
  </si>
  <si>
    <t xml:space="preserve">Les sorties </t>
  </si>
  <si>
    <t xml:space="preserve">Les charges Opé </t>
  </si>
  <si>
    <t xml:space="preserve">Semence </t>
  </si>
  <si>
    <t>Phyto</t>
  </si>
  <si>
    <t>Engrais</t>
  </si>
  <si>
    <t xml:space="preserve">Aliments concentrés </t>
  </si>
  <si>
    <t>Aliments grossiers</t>
  </si>
  <si>
    <t xml:space="preserve">Les charges de structure </t>
  </si>
  <si>
    <t xml:space="preserve">Les charges de "structure" </t>
  </si>
  <si>
    <t>Annuités (K +FF)</t>
  </si>
  <si>
    <t>MSA</t>
  </si>
  <si>
    <t>EAU gaz electricité</t>
  </si>
  <si>
    <t xml:space="preserve">Fioul </t>
  </si>
  <si>
    <t xml:space="preserve">Impot </t>
  </si>
  <si>
    <t xml:space="preserve">Entretien méca </t>
  </si>
  <si>
    <t>Total des sorties</t>
  </si>
  <si>
    <t xml:space="preserve">Ici vous devez connaitre ou répartir sur l'année la dépense que vous trouvez dans le comptes de résultat </t>
  </si>
  <si>
    <t xml:space="preserve">Ici vous devez connaitre ou répartir sur l'année la ventes et les primes et autres  que vous trouvez dans le comptes de résultat </t>
  </si>
  <si>
    <t xml:space="preserve">Trésorerie </t>
  </si>
  <si>
    <t>Solde</t>
  </si>
  <si>
    <t>doit etre égal à Tx Cpt résultat</t>
  </si>
  <si>
    <t xml:space="preserve">L'analyse par les coûts  et les prix ! </t>
  </si>
  <si>
    <r>
      <rPr>
        <b/>
        <sz val="11"/>
        <color rgb="FF00B0F0"/>
        <rFont val="Calibri"/>
        <family val="2"/>
        <scheme val="minor"/>
      </rPr>
      <t>Coût de productio</t>
    </r>
    <r>
      <rPr>
        <sz val="11"/>
        <color rgb="FF00B0F0"/>
        <rFont val="Calibri"/>
        <family val="2"/>
        <scheme val="minor"/>
      </rPr>
      <t>n</t>
    </r>
    <r>
      <rPr>
        <sz val="11"/>
        <color theme="1"/>
        <rFont val="Calibri"/>
        <family val="2"/>
        <scheme val="minor"/>
      </rPr>
      <t xml:space="preserve"> = Toutes les charges (hors rémunération de l'agriculteur) mises en place pour produire *</t>
    </r>
  </si>
  <si>
    <r>
      <rPr>
        <b/>
        <sz val="11"/>
        <color rgb="FF00B050"/>
        <rFont val="Calibri"/>
        <family val="2"/>
        <scheme val="minor"/>
      </rPr>
      <t>Prix seuil</t>
    </r>
    <r>
      <rPr>
        <sz val="11"/>
        <color theme="7" tint="-0.249977111117893"/>
        <rFont val="Calibri"/>
        <family val="2"/>
        <scheme val="minor"/>
      </rPr>
      <t xml:space="preserve"> </t>
    </r>
    <r>
      <rPr>
        <sz val="11"/>
        <color theme="1"/>
        <rFont val="Calibri"/>
        <family val="2"/>
        <scheme val="minor"/>
      </rPr>
      <t xml:space="preserve">= le coût de production diminué du montant des primes </t>
    </r>
  </si>
  <si>
    <r>
      <rPr>
        <b/>
        <sz val="11"/>
        <color theme="9" tint="-0.249977111117893"/>
        <rFont val="Calibri"/>
        <family val="2"/>
        <scheme val="minor"/>
      </rPr>
      <t>Prix d'équilibre</t>
    </r>
    <r>
      <rPr>
        <sz val="11"/>
        <color theme="1"/>
        <rFont val="Calibri"/>
        <family val="2"/>
        <scheme val="minor"/>
      </rPr>
      <t xml:space="preserve"> = Prix seuil plus la  rémunération du chef d'exploitation </t>
    </r>
  </si>
  <si>
    <t xml:space="preserve">Bénéfice = prix de vente moins le  prix d'équilibre </t>
  </si>
  <si>
    <t xml:space="preserve">L'analyse va se faire à partir du compte de résultat (on doit "utiliser toutes les charges quis sont présentent dans le document"
Une attention sera portée aux amortissements (ils peuvent être recalculer pour tenir compte de la valeur vénale !) </t>
  </si>
  <si>
    <t xml:space="preserve">Les productions =&gt; </t>
  </si>
  <si>
    <t xml:space="preserve">Blé </t>
  </si>
  <si>
    <t>Orge</t>
  </si>
  <si>
    <t xml:space="preserve">Mais </t>
  </si>
  <si>
    <t xml:space="preserve">P de T </t>
  </si>
  <si>
    <t xml:space="preserve">Lait </t>
  </si>
  <si>
    <t xml:space="preserve">Quantités produites 
(en T ou en m3 ou en Kg de poids vif ) </t>
  </si>
  <si>
    <t>Surface en HA =&gt;</t>
  </si>
  <si>
    <t>Compte de résultat</t>
  </si>
  <si>
    <t>Rendement en T =&gt;</t>
  </si>
  <si>
    <t>Tonnage produit =&gt;</t>
  </si>
  <si>
    <t>Prix de vente à la Tonne =&gt;</t>
  </si>
  <si>
    <t xml:space="preserve">Les primes ! </t>
  </si>
  <si>
    <t xml:space="preserve">Autres primes 
(ex PMTVA pour l'atelier vache allaitante) </t>
  </si>
  <si>
    <t>Montant DPU par ha =&gt;</t>
  </si>
  <si>
    <t xml:space="preserve">Somme DPU </t>
  </si>
  <si>
    <t>Total des aides =&gt;</t>
  </si>
  <si>
    <t xml:space="preserve">VA </t>
  </si>
  <si>
    <t xml:space="preserve">Les charges Opérationnelles </t>
  </si>
  <si>
    <t xml:space="preserve">Aliment </t>
  </si>
  <si>
    <t>Semence par Ha =&gt;</t>
  </si>
  <si>
    <t>Engrais par ha =&gt;</t>
  </si>
  <si>
    <t>Phyto Par ha =&gt;</t>
  </si>
  <si>
    <t>Autres par Ha =&gt;</t>
  </si>
  <si>
    <t>Total Par ha =&gt;</t>
  </si>
  <si>
    <t xml:space="preserve">Total pour la production </t>
  </si>
  <si>
    <t>Total des charges op =&gt;</t>
  </si>
  <si>
    <t>Charges Bâtiment =&gt;</t>
  </si>
  <si>
    <t>Charges mécanisation =&gt;</t>
  </si>
  <si>
    <t>Fioul =&gt;</t>
  </si>
  <si>
    <t xml:space="preserve">Amortissement* =&gt; </t>
  </si>
  <si>
    <t>Charges Salariés* =&gt;</t>
  </si>
  <si>
    <t>EAU GAZ Electricité =&gt;</t>
  </si>
  <si>
    <t xml:space="preserve">Total vente  par production </t>
  </si>
  <si>
    <t xml:space="preserve">Chiffre d'affaires
 par production </t>
  </si>
  <si>
    <t>% du Chiffre d'affaires</t>
  </si>
  <si>
    <t>Indiquez laCotisation MSA
du chef d'exploitation  Agri =&gt;</t>
  </si>
  <si>
    <t>Total des charges  ST =&gt;</t>
  </si>
  <si>
    <t>Frais financiers =&gt;</t>
  </si>
  <si>
    <t>Total aide par T/m3/kg =&gt;</t>
  </si>
  <si>
    <t>Prix seuil à la T/m3/kg</t>
  </si>
  <si>
    <t xml:space="preserve">Indiquez la rémunération
 du chef d'exploitation </t>
  </si>
  <si>
    <t xml:space="preserve">Soit un prix d'équilibre dans ce cas de </t>
  </si>
  <si>
    <t>1)calcul au prorata du T/M3/KG =&gt;</t>
  </si>
  <si>
    <t xml:space="preserve">2)Au prorata du chiffre d'affaires
 de l'atelier </t>
  </si>
  <si>
    <t>Bénéfice par T/M3/KG</t>
  </si>
  <si>
    <t xml:space="preserve">*Attention au cas des amortissements !! </t>
  </si>
  <si>
    <t xml:space="preserve">Cout de production à la T/m3/ Kg </t>
  </si>
  <si>
    <t>Prix equilibre (prorata T/m3/kg)</t>
  </si>
  <si>
    <t>Prix de Vente (t/m3/tPV)</t>
  </si>
  <si>
    <t xml:space="preserve">Prix équilibre (Prorata CA) </t>
  </si>
  <si>
    <t xml:space="preserve">A compléter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</si>
</sst>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0\ &quot;€&quot;;[Red]\-#,##0\ &quot;€&quot;"/>
    <numFmt numFmtId="8" formatCode="#,##0.00\ &quot;€&quot;;[Red]\-#,##0.00\ &quot;€&quot;"/>
    <numFmt numFmtId="164" formatCode="#,##0.0"/>
    <numFmt numFmtId="166" formatCode="#,##0\ &quot;€&quot;"/>
    <numFmt numFmtId="167" formatCode="#,##0.00\ &quot;€&quot;"/>
    <numFmt numFmtId="168" formatCode="0.0%"/>
  </numFmts>
  <fonts count="18"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indexed="81"/>
      <name val="Tahoma"/>
      <family val="2"/>
    </font>
    <font>
      <b/>
      <sz val="9"/>
      <color indexed="81"/>
      <name val="Tahoma"/>
      <family val="2"/>
    </font>
    <font>
      <sz val="10"/>
      <color theme="0"/>
      <name val="Calibri"/>
      <family val="2"/>
      <scheme val="minor"/>
    </font>
    <font>
      <b/>
      <sz val="20"/>
      <color theme="1"/>
      <name val="Calibri"/>
      <family val="2"/>
      <scheme val="minor"/>
    </font>
    <font>
      <b/>
      <sz val="16"/>
      <color theme="1"/>
      <name val="Calibri"/>
      <family val="2"/>
      <scheme val="minor"/>
    </font>
    <font>
      <sz val="11"/>
      <color rgb="FF00B050"/>
      <name val="Calibri"/>
      <family val="2"/>
      <scheme val="minor"/>
    </font>
    <font>
      <sz val="11"/>
      <color rgb="FF00B0F0"/>
      <name val="Calibri"/>
      <family val="2"/>
      <scheme val="minor"/>
    </font>
    <font>
      <b/>
      <sz val="11"/>
      <color rgb="FF00B0F0"/>
      <name val="Calibri"/>
      <family val="2"/>
      <scheme val="minor"/>
    </font>
    <font>
      <sz val="11"/>
      <color theme="7" tint="-0.249977111117893"/>
      <name val="Calibri"/>
      <family val="2"/>
      <scheme val="minor"/>
    </font>
    <font>
      <sz val="11"/>
      <name val="Calibri"/>
      <family val="2"/>
      <scheme val="minor"/>
    </font>
    <font>
      <b/>
      <sz val="11"/>
      <color theme="9" tint="-0.249977111117893"/>
      <name val="Calibri"/>
      <family val="2"/>
      <scheme val="minor"/>
    </font>
    <font>
      <b/>
      <sz val="11"/>
      <color rgb="FF00B050"/>
      <name val="Calibri"/>
      <family val="2"/>
      <scheme val="minor"/>
    </font>
    <font>
      <sz val="9"/>
      <color theme="1"/>
      <name val="Calibri"/>
      <family val="2"/>
      <scheme val="minor"/>
    </font>
    <font>
      <b/>
      <sz val="14"/>
      <color theme="1"/>
      <name val="Calibri"/>
      <family val="2"/>
      <scheme val="minor"/>
    </font>
  </fonts>
  <fills count="30">
    <fill>
      <patternFill patternType="none"/>
    </fill>
    <fill>
      <patternFill patternType="gray125"/>
    </fill>
    <fill>
      <patternFill patternType="solid">
        <fgColor rgb="FFFFFF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rgb="FF00B05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0000"/>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CC"/>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s>
  <cellStyleXfs count="1">
    <xf numFmtId="0" fontId="0" fillId="0" borderId="0"/>
  </cellStyleXfs>
  <cellXfs count="112">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horizontal="center" vertical="center" wrapText="1"/>
    </xf>
    <xf numFmtId="0" fontId="0" fillId="4" borderId="0" xfId="0" applyFill="1"/>
    <xf numFmtId="0" fontId="0" fillId="5" borderId="0" xfId="0" applyFill="1"/>
    <xf numFmtId="0" fontId="0" fillId="8" borderId="0" xfId="0" applyFill="1"/>
    <xf numFmtId="0" fontId="0" fillId="10" borderId="0" xfId="0" applyFill="1"/>
    <xf numFmtId="0" fontId="0" fillId="0" borderId="0" xfId="0" applyAlignment="1">
      <alignment horizontal="center"/>
    </xf>
    <xf numFmtId="0" fontId="1" fillId="14" borderId="0" xfId="0" applyFont="1" applyFill="1" applyAlignment="1">
      <alignment horizontal="center" vertical="center"/>
    </xf>
    <xf numFmtId="0" fontId="2" fillId="15" borderId="0" xfId="0" applyFont="1" applyFill="1"/>
    <xf numFmtId="164" fontId="0" fillId="0" borderId="0" xfId="0" applyNumberFormat="1"/>
    <xf numFmtId="0" fontId="2" fillId="22" borderId="1" xfId="0" applyFont="1" applyFill="1" applyBorder="1"/>
    <xf numFmtId="0" fontId="1" fillId="14" borderId="1" xfId="0" applyFont="1" applyFill="1" applyBorder="1" applyAlignment="1">
      <alignment horizontal="center" vertical="center"/>
    </xf>
    <xf numFmtId="0" fontId="0" fillId="0" borderId="1" xfId="0" applyBorder="1"/>
    <xf numFmtId="0" fontId="0" fillId="6" borderId="1" xfId="0" applyFill="1" applyBorder="1"/>
    <xf numFmtId="164" fontId="0" fillId="4" borderId="1" xfId="0" applyNumberFormat="1" applyFill="1" applyBorder="1"/>
    <xf numFmtId="164" fontId="0" fillId="0" borderId="1" xfId="0" applyNumberFormat="1" applyBorder="1"/>
    <xf numFmtId="0" fontId="0" fillId="2" borderId="1" xfId="0" applyFill="1" applyBorder="1"/>
    <xf numFmtId="164" fontId="0" fillId="2" borderId="1" xfId="0" applyNumberFormat="1" applyFill="1" applyBorder="1"/>
    <xf numFmtId="0" fontId="1" fillId="14" borderId="1" xfId="0" applyFont="1" applyFill="1" applyBorder="1"/>
    <xf numFmtId="164" fontId="3" fillId="14" borderId="1" xfId="0" applyNumberFormat="1" applyFont="1" applyFill="1" applyBorder="1"/>
    <xf numFmtId="0" fontId="3" fillId="21" borderId="1" xfId="0" applyFont="1" applyFill="1" applyBorder="1"/>
    <xf numFmtId="0" fontId="2" fillId="9" borderId="1" xfId="0" applyFont="1" applyFill="1" applyBorder="1"/>
    <xf numFmtId="0" fontId="0" fillId="9" borderId="1" xfId="0" applyFill="1" applyBorder="1"/>
    <xf numFmtId="3" fontId="0" fillId="0" borderId="1" xfId="0" applyNumberFormat="1" applyBorder="1"/>
    <xf numFmtId="0" fontId="0" fillId="17" borderId="1" xfId="0" applyFill="1" applyBorder="1"/>
    <xf numFmtId="3" fontId="0" fillId="17" borderId="1" xfId="0" applyNumberFormat="1" applyFill="1" applyBorder="1"/>
    <xf numFmtId="0" fontId="2" fillId="12" borderId="1" xfId="0" applyFont="1" applyFill="1" applyBorder="1"/>
    <xf numFmtId="0" fontId="0" fillId="12" borderId="1" xfId="0" applyFill="1" applyBorder="1"/>
    <xf numFmtId="0" fontId="0" fillId="19" borderId="1" xfId="0" applyFill="1" applyBorder="1"/>
    <xf numFmtId="3" fontId="0" fillId="19" borderId="1" xfId="0" applyNumberFormat="1" applyFill="1" applyBorder="1"/>
    <xf numFmtId="3" fontId="3" fillId="14" borderId="1" xfId="0" applyNumberFormat="1" applyFont="1" applyFill="1" applyBorder="1" applyAlignment="1">
      <alignment horizontal="center" vertical="center"/>
    </xf>
    <xf numFmtId="0" fontId="6" fillId="21" borderId="2" xfId="0" applyFont="1" applyFill="1" applyBorder="1" applyAlignment="1">
      <alignment horizontal="center" wrapText="1"/>
    </xf>
    <xf numFmtId="0" fontId="6" fillId="21" borderId="3" xfId="0" applyFont="1" applyFill="1" applyBorder="1" applyAlignment="1">
      <alignment horizontal="center" wrapText="1"/>
    </xf>
    <xf numFmtId="6" fontId="2" fillId="15" borderId="0" xfId="0" applyNumberFormat="1" applyFont="1" applyFill="1"/>
    <xf numFmtId="6" fontId="0" fillId="0" borderId="0" xfId="0" applyNumberFormat="1"/>
    <xf numFmtId="0" fontId="7" fillId="22" borderId="0" xfId="0" applyFont="1" applyFill="1" applyAlignment="1">
      <alignment horizontal="center"/>
    </xf>
    <xf numFmtId="0" fontId="8" fillId="0" borderId="0" xfId="0" applyFont="1" applyAlignment="1">
      <alignment horizontal="center" vertical="center" wrapText="1"/>
    </xf>
    <xf numFmtId="0" fontId="0" fillId="0" borderId="0" xfId="0" applyAlignment="1"/>
    <xf numFmtId="0" fontId="0" fillId="7" borderId="0" xfId="0" applyFill="1" applyAlignment="1">
      <alignment horizontal="center"/>
    </xf>
    <xf numFmtId="0" fontId="0" fillId="5" borderId="0" xfId="0" applyFill="1" applyAlignment="1">
      <alignment horizontal="center"/>
    </xf>
    <xf numFmtId="0" fontId="0" fillId="23" borderId="0" xfId="0" applyFill="1" applyAlignment="1">
      <alignment horizontal="center"/>
    </xf>
    <xf numFmtId="0" fontId="0" fillId="16" borderId="0" xfId="0" applyFill="1" applyAlignment="1">
      <alignment horizontal="center"/>
    </xf>
    <xf numFmtId="0" fontId="0" fillId="9" borderId="0" xfId="0" applyFill="1" applyAlignment="1">
      <alignment horizontal="center"/>
    </xf>
    <xf numFmtId="0" fontId="0" fillId="2" borderId="0" xfId="0" applyFill="1" applyAlignment="1">
      <alignment horizontal="center"/>
    </xf>
    <xf numFmtId="0" fontId="0" fillId="24" borderId="0" xfId="0" applyFill="1" applyAlignment="1">
      <alignment horizontal="center" wrapText="1"/>
    </xf>
    <xf numFmtId="0" fontId="0" fillId="24" borderId="0" xfId="0" applyFill="1" applyAlignment="1">
      <alignment horizontal="center"/>
    </xf>
    <xf numFmtId="0" fontId="0" fillId="25" borderId="0" xfId="0" applyFill="1" applyAlignment="1">
      <alignment horizontal="center"/>
    </xf>
    <xf numFmtId="0" fontId="0" fillId="25" borderId="0" xfId="0" applyFill="1"/>
    <xf numFmtId="0" fontId="0" fillId="20" borderId="0" xfId="0" applyFill="1"/>
    <xf numFmtId="166" fontId="0" fillId="9" borderId="4" xfId="0" applyNumberFormat="1" applyFill="1" applyBorder="1" applyAlignment="1">
      <alignment horizontal="center" vertical="center"/>
    </xf>
    <xf numFmtId="0" fontId="0" fillId="26" borderId="0" xfId="0" applyFill="1" applyAlignment="1">
      <alignment horizontal="center"/>
    </xf>
    <xf numFmtId="0" fontId="0" fillId="26" borderId="0" xfId="0" applyFill="1"/>
    <xf numFmtId="166" fontId="0" fillId="0" borderId="0" xfId="0" applyNumberFormat="1" applyAlignment="1">
      <alignment horizontal="center" vertical="center"/>
    </xf>
    <xf numFmtId="0" fontId="0" fillId="0" borderId="0" xfId="0" applyAlignment="1">
      <alignment horizontal="right"/>
    </xf>
    <xf numFmtId="3" fontId="0" fillId="8" borderId="0" xfId="0" applyNumberFormat="1" applyFill="1"/>
    <xf numFmtId="0" fontId="0" fillId="13" borderId="0" xfId="0" applyFill="1" applyAlignment="1">
      <alignment horizontal="center" vertical="center" wrapText="1"/>
    </xf>
    <xf numFmtId="166" fontId="0" fillId="13" borderId="0" xfId="0" applyNumberFormat="1" applyFill="1" applyAlignment="1">
      <alignment vertical="center"/>
    </xf>
    <xf numFmtId="166" fontId="0" fillId="28" borderId="0" xfId="0" applyNumberFormat="1" applyFill="1" applyAlignment="1">
      <alignment horizontal="center" vertical="center"/>
    </xf>
    <xf numFmtId="0" fontId="13" fillId="28" borderId="0" xfId="0" applyFont="1" applyFill="1" applyAlignment="1">
      <alignment horizontal="center" wrapText="1"/>
    </xf>
    <xf numFmtId="168" fontId="13" fillId="28" borderId="0" xfId="0" applyNumberFormat="1" applyFont="1" applyFill="1" applyAlignment="1">
      <alignment horizontal="center" vertical="center"/>
    </xf>
    <xf numFmtId="0" fontId="0" fillId="2" borderId="0" xfId="0" applyFill="1" applyAlignment="1">
      <alignment horizontal="center" vertical="center"/>
    </xf>
    <xf numFmtId="0" fontId="16" fillId="0" borderId="5" xfId="0" applyFont="1" applyBorder="1" applyAlignment="1">
      <alignment horizontal="center" vertical="center" wrapText="1"/>
    </xf>
    <xf numFmtId="0" fontId="16" fillId="0" borderId="0" xfId="0" applyFont="1" applyBorder="1" applyAlignment="1">
      <alignment horizontal="center" vertical="center" wrapText="1"/>
    </xf>
    <xf numFmtId="3" fontId="0" fillId="9" borderId="4" xfId="0" applyNumberFormat="1" applyFill="1" applyBorder="1"/>
    <xf numFmtId="3" fontId="0" fillId="10" borderId="0" xfId="0" applyNumberFormat="1" applyFill="1"/>
    <xf numFmtId="3" fontId="0" fillId="10" borderId="4" xfId="0" applyNumberFormat="1" applyFill="1" applyBorder="1"/>
    <xf numFmtId="0" fontId="10" fillId="7" borderId="0" xfId="0" applyFont="1" applyFill="1" applyAlignment="1">
      <alignment horizontal="center"/>
    </xf>
    <xf numFmtId="8" fontId="0" fillId="7" borderId="0" xfId="0" applyNumberFormat="1" applyFill="1"/>
    <xf numFmtId="0" fontId="9" fillId="23" borderId="0" xfId="0" applyFont="1" applyFill="1" applyAlignment="1">
      <alignment horizontal="center"/>
    </xf>
    <xf numFmtId="166" fontId="0" fillId="29" borderId="0" xfId="0" applyNumberFormat="1" applyFill="1" applyBorder="1" applyAlignment="1">
      <alignment horizontal="center" vertical="center"/>
    </xf>
    <xf numFmtId="0" fontId="0" fillId="13" borderId="0" xfId="0" applyFill="1" applyAlignment="1">
      <alignment horizontal="center"/>
    </xf>
    <xf numFmtId="4" fontId="0" fillId="13" borderId="0" xfId="0" applyNumberFormat="1" applyFill="1"/>
    <xf numFmtId="8" fontId="0" fillId="23" borderId="0" xfId="0" applyNumberFormat="1" applyFill="1"/>
    <xf numFmtId="3" fontId="0" fillId="2" borderId="0" xfId="0" applyNumberFormat="1" applyFill="1" applyAlignment="1">
      <alignment horizontal="center" vertical="center"/>
    </xf>
    <xf numFmtId="4" fontId="0" fillId="0" borderId="0" xfId="0" applyNumberFormat="1" applyAlignment="1">
      <alignment horizontal="center" vertical="center"/>
    </xf>
    <xf numFmtId="8" fontId="0" fillId="4" borderId="0" xfId="0" applyNumberFormat="1" applyFill="1"/>
    <xf numFmtId="167" fontId="0" fillId="4" borderId="0" xfId="0" applyNumberFormat="1" applyFill="1" applyAlignment="1">
      <alignment vertical="center"/>
    </xf>
    <xf numFmtId="4" fontId="0" fillId="13" borderId="0" xfId="0" applyNumberFormat="1" applyFill="1" applyAlignment="1">
      <alignment horizontal="center"/>
    </xf>
    <xf numFmtId="0" fontId="0" fillId="3" borderId="0" xfId="0" applyFill="1" applyAlignment="1">
      <alignment horizontal="center"/>
    </xf>
    <xf numFmtId="0" fontId="0" fillId="4" borderId="0" xfId="0" applyFill="1" applyAlignment="1">
      <alignment horizontal="center"/>
    </xf>
    <xf numFmtId="0" fontId="0" fillId="3" borderId="0" xfId="0" applyFill="1" applyAlignment="1">
      <alignment horizontal="center" vertical="center" wrapText="1"/>
    </xf>
    <xf numFmtId="0" fontId="3" fillId="11" borderId="0" xfId="0" applyFont="1" applyFill="1" applyAlignment="1">
      <alignment horizontal="center"/>
    </xf>
    <xf numFmtId="8" fontId="1" fillId="11" borderId="0" xfId="0" applyNumberFormat="1" applyFont="1" applyFill="1"/>
    <xf numFmtId="0" fontId="0" fillId="26" borderId="0" xfId="0" applyFill="1" applyAlignment="1">
      <alignment vertical="center"/>
    </xf>
    <xf numFmtId="0" fontId="0" fillId="26" borderId="0" xfId="0" applyFill="1" applyAlignment="1">
      <alignment horizontal="center" vertical="center"/>
    </xf>
    <xf numFmtId="8" fontId="0" fillId="2" borderId="0" xfId="0" applyNumberFormat="1" applyFill="1"/>
    <xf numFmtId="8" fontId="0" fillId="7" borderId="0" xfId="0" applyNumberFormat="1" applyFill="1" applyAlignment="1">
      <alignment horizontal="center" vertical="center"/>
    </xf>
    <xf numFmtId="8" fontId="0" fillId="23" borderId="0" xfId="0" applyNumberFormat="1" applyFill="1" applyAlignment="1">
      <alignment horizontal="center" vertical="center"/>
    </xf>
    <xf numFmtId="8" fontId="0" fillId="4" borderId="0" xfId="0" applyNumberFormat="1" applyFill="1" applyAlignment="1">
      <alignment horizontal="center" vertical="center"/>
    </xf>
    <xf numFmtId="8" fontId="0" fillId="2" borderId="0" xfId="0" applyNumberFormat="1" applyFill="1" applyAlignment="1">
      <alignment horizontal="center" vertical="center"/>
    </xf>
    <xf numFmtId="8" fontId="3" fillId="11" borderId="0" xfId="0" applyNumberFormat="1" applyFont="1" applyFill="1"/>
    <xf numFmtId="0" fontId="3" fillId="11" borderId="0" xfId="0" applyFont="1" applyFill="1"/>
    <xf numFmtId="0" fontId="0" fillId="13" borderId="0" xfId="0" applyFill="1" applyAlignment="1">
      <alignment horizontal="center"/>
    </xf>
    <xf numFmtId="0" fontId="17" fillId="26" borderId="0" xfId="0" applyFont="1" applyFill="1" applyAlignment="1">
      <alignment horizontal="center"/>
    </xf>
    <xf numFmtId="0" fontId="1" fillId="18" borderId="0" xfId="0" applyFont="1" applyFill="1" applyAlignment="1">
      <alignment horizontal="center"/>
    </xf>
    <xf numFmtId="167" fontId="0" fillId="2" borderId="1" xfId="0" applyNumberFormat="1" applyFill="1" applyBorder="1"/>
    <xf numFmtId="0" fontId="0" fillId="0" borderId="1" xfId="0" applyBorder="1" applyAlignment="1">
      <alignment horizontal="center" vertical="center"/>
    </xf>
    <xf numFmtId="0" fontId="0" fillId="2" borderId="1" xfId="0" applyFill="1" applyBorder="1" applyAlignment="1">
      <alignment horizontal="center" vertical="center"/>
    </xf>
    <xf numFmtId="0" fontId="0" fillId="24" borderId="1" xfId="0" applyFill="1" applyBorder="1" applyAlignment="1">
      <alignment horizontal="center" vertical="center"/>
    </xf>
    <xf numFmtId="0" fontId="0" fillId="13" borderId="0" xfId="0" applyFill="1" applyAlignment="1">
      <alignment horizontal="center" vertical="center"/>
    </xf>
    <xf numFmtId="0" fontId="0" fillId="0" borderId="1"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3" fontId="0" fillId="13" borderId="0" xfId="0" applyNumberFormat="1" applyFill="1" applyAlignment="1">
      <alignment horizontal="center" vertical="center"/>
    </xf>
    <xf numFmtId="3" fontId="0" fillId="9" borderId="6" xfId="0" applyNumberFormat="1" applyFill="1" applyBorder="1"/>
    <xf numFmtId="3" fontId="0" fillId="9" borderId="5" xfId="0" applyNumberFormat="1" applyFill="1" applyBorder="1"/>
    <xf numFmtId="3" fontId="0" fillId="9" borderId="7" xfId="0" applyNumberFormat="1" applyFill="1" applyBorder="1"/>
    <xf numFmtId="3" fontId="0" fillId="9" borderId="10" xfId="0" applyNumberFormat="1" applyFill="1" applyBorder="1"/>
    <xf numFmtId="3" fontId="0" fillId="0" borderId="1" xfId="0" applyNumberFormat="1" applyBorder="1" applyAlignment="1">
      <alignment horizontal="center" vertical="center"/>
    </xf>
    <xf numFmtId="3" fontId="0" fillId="27" borderId="0" xfId="0" applyNumberFormat="1" applyFill="1"/>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manualLayout>
          <c:layoutTarget val="inner"/>
          <c:xMode val="edge"/>
          <c:yMode val="edge"/>
          <c:x val="8.0215637340577836E-2"/>
          <c:y val="9.4635029483373795E-2"/>
          <c:w val="0.9078376955913976"/>
          <c:h val="0.89309772170620205"/>
        </c:manualLayout>
      </c:layout>
      <c:lineChart>
        <c:grouping val="standard"/>
        <c:varyColors val="0"/>
        <c:ser>
          <c:idx val="0"/>
          <c:order val="0"/>
          <c:tx>
            <c:strRef>
              <c:f>'Budget trésorerie '!$C$54</c:f>
              <c:strCache>
                <c:ptCount val="1"/>
                <c:pt idx="0">
                  <c:v>Trésorerie </c:v>
                </c:pt>
              </c:strCache>
            </c:strRef>
          </c:tx>
          <c:marker>
            <c:symbol val="none"/>
          </c:marker>
          <c:cat>
            <c:strRef>
              <c:f>'Budget trésorerie '!$D$53:$Q$53</c:f>
              <c:strCache>
                <c:ptCount val="14"/>
                <c:pt idx="0">
                  <c:v>Janvier </c:v>
                </c:pt>
                <c:pt idx="1">
                  <c:v>Février</c:v>
                </c:pt>
                <c:pt idx="2">
                  <c:v>Mars</c:v>
                </c:pt>
                <c:pt idx="3">
                  <c:v>Avril</c:v>
                </c:pt>
                <c:pt idx="4">
                  <c:v>Mai</c:v>
                </c:pt>
                <c:pt idx="5">
                  <c:v>Juin</c:v>
                </c:pt>
                <c:pt idx="6">
                  <c:v>Juillet</c:v>
                </c:pt>
                <c:pt idx="7">
                  <c:v>Août</c:v>
                </c:pt>
                <c:pt idx="8">
                  <c:v>Septembre</c:v>
                </c:pt>
                <c:pt idx="9">
                  <c:v>Octobre</c:v>
                </c:pt>
                <c:pt idx="10">
                  <c:v>Novembre</c:v>
                </c:pt>
                <c:pt idx="11">
                  <c:v>Décembre</c:v>
                </c:pt>
                <c:pt idx="12">
                  <c:v>Janvier</c:v>
                </c:pt>
                <c:pt idx="13">
                  <c:v>Février</c:v>
                </c:pt>
              </c:strCache>
            </c:strRef>
          </c:cat>
          <c:val>
            <c:numRef>
              <c:f>'Budget trésorerie '!$D$54:$Q$54</c:f>
              <c:numCache>
                <c:formatCode>"€"#,##0_);[Red]\("€"#,##0\)</c:formatCode>
                <c:ptCount val="14"/>
                <c:pt idx="0">
                  <c:v>-5000</c:v>
                </c:pt>
                <c:pt idx="1">
                  <c:v>15000</c:v>
                </c:pt>
                <c:pt idx="2">
                  <c:v>13000</c:v>
                </c:pt>
                <c:pt idx="3">
                  <c:v>60000</c:v>
                </c:pt>
                <c:pt idx="4">
                  <c:v>54000</c:v>
                </c:pt>
                <c:pt idx="5">
                  <c:v>-26000</c:v>
                </c:pt>
                <c:pt idx="6">
                  <c:v>-31000</c:v>
                </c:pt>
                <c:pt idx="7">
                  <c:v>-4000</c:v>
                </c:pt>
                <c:pt idx="8">
                  <c:v>-4000</c:v>
                </c:pt>
                <c:pt idx="9">
                  <c:v>-17000</c:v>
                </c:pt>
                <c:pt idx="10">
                  <c:v>-47000</c:v>
                </c:pt>
                <c:pt idx="11">
                  <c:v>3000</c:v>
                </c:pt>
                <c:pt idx="12">
                  <c:v>0</c:v>
                </c:pt>
                <c:pt idx="13">
                  <c:v>-23000</c:v>
                </c:pt>
              </c:numCache>
            </c:numRef>
          </c:val>
          <c:smooth val="0"/>
        </c:ser>
        <c:dLbls>
          <c:showLegendKey val="0"/>
          <c:showVal val="0"/>
          <c:showCatName val="0"/>
          <c:showSerName val="0"/>
          <c:showPercent val="0"/>
          <c:showBubbleSize val="0"/>
        </c:dLbls>
        <c:marker val="1"/>
        <c:smooth val="0"/>
        <c:axId val="93339008"/>
        <c:axId val="93140864"/>
      </c:lineChart>
      <c:catAx>
        <c:axId val="93339008"/>
        <c:scaling>
          <c:orientation val="minMax"/>
        </c:scaling>
        <c:delete val="0"/>
        <c:axPos val="b"/>
        <c:majorTickMark val="out"/>
        <c:minorTickMark val="none"/>
        <c:tickLblPos val="nextTo"/>
        <c:crossAx val="93140864"/>
        <c:crosses val="autoZero"/>
        <c:auto val="1"/>
        <c:lblAlgn val="ctr"/>
        <c:lblOffset val="100"/>
        <c:noMultiLvlLbl val="0"/>
      </c:catAx>
      <c:valAx>
        <c:axId val="93140864"/>
        <c:scaling>
          <c:orientation val="minMax"/>
        </c:scaling>
        <c:delete val="0"/>
        <c:axPos val="l"/>
        <c:majorGridlines/>
        <c:numFmt formatCode="&quot;€&quot;#,##0_);[Red]\(&quot;€&quot;#,##0\)" sourceLinked="1"/>
        <c:majorTickMark val="out"/>
        <c:minorTickMark val="none"/>
        <c:tickLblPos val="nextTo"/>
        <c:crossAx val="93339008"/>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'Budget trésorerie '!$C$54</c:f>
              <c:strCache>
                <c:ptCount val="1"/>
                <c:pt idx="0">
                  <c:v>Trésorerie </c:v>
                </c:pt>
              </c:strCache>
            </c:strRef>
          </c:tx>
          <c:marker>
            <c:symbol val="none"/>
          </c:marker>
          <c:cat>
            <c:strRef>
              <c:f>'Budget trésorerie '!$D$53:$Q$53</c:f>
              <c:strCache>
                <c:ptCount val="14"/>
                <c:pt idx="0">
                  <c:v>Janvier </c:v>
                </c:pt>
                <c:pt idx="1">
                  <c:v>Février</c:v>
                </c:pt>
                <c:pt idx="2">
                  <c:v>Mars</c:v>
                </c:pt>
                <c:pt idx="3">
                  <c:v>Avril</c:v>
                </c:pt>
                <c:pt idx="4">
                  <c:v>Mai</c:v>
                </c:pt>
                <c:pt idx="5">
                  <c:v>Juin</c:v>
                </c:pt>
                <c:pt idx="6">
                  <c:v>Juillet</c:v>
                </c:pt>
                <c:pt idx="7">
                  <c:v>Août</c:v>
                </c:pt>
                <c:pt idx="8">
                  <c:v>Septembre</c:v>
                </c:pt>
                <c:pt idx="9">
                  <c:v>Octobre</c:v>
                </c:pt>
                <c:pt idx="10">
                  <c:v>Novembre</c:v>
                </c:pt>
                <c:pt idx="11">
                  <c:v>Décembre</c:v>
                </c:pt>
                <c:pt idx="12">
                  <c:v>Janvier</c:v>
                </c:pt>
                <c:pt idx="13">
                  <c:v>Février</c:v>
                </c:pt>
              </c:strCache>
            </c:strRef>
          </c:cat>
          <c:val>
            <c:numRef>
              <c:f>'Budget trésorerie '!$D$54:$Q$54</c:f>
              <c:numCache>
                <c:formatCode>"€"#,##0_);[Red]\("€"#,##0\)</c:formatCode>
                <c:ptCount val="14"/>
                <c:pt idx="0">
                  <c:v>-5000</c:v>
                </c:pt>
                <c:pt idx="1">
                  <c:v>15000</c:v>
                </c:pt>
                <c:pt idx="2">
                  <c:v>13000</c:v>
                </c:pt>
                <c:pt idx="3">
                  <c:v>60000</c:v>
                </c:pt>
                <c:pt idx="4">
                  <c:v>54000</c:v>
                </c:pt>
                <c:pt idx="5">
                  <c:v>-26000</c:v>
                </c:pt>
                <c:pt idx="6">
                  <c:v>-31000</c:v>
                </c:pt>
                <c:pt idx="7">
                  <c:v>-4000</c:v>
                </c:pt>
                <c:pt idx="8">
                  <c:v>-4000</c:v>
                </c:pt>
                <c:pt idx="9">
                  <c:v>-17000</c:v>
                </c:pt>
                <c:pt idx="10">
                  <c:v>-47000</c:v>
                </c:pt>
                <c:pt idx="11">
                  <c:v>3000</c:v>
                </c:pt>
                <c:pt idx="12">
                  <c:v>0</c:v>
                </c:pt>
                <c:pt idx="13">
                  <c:v>-23000</c:v>
                </c:pt>
              </c:numCache>
            </c:numRef>
          </c:val>
          <c:smooth val="0"/>
        </c:ser>
        <c:ser>
          <c:idx val="1"/>
          <c:order val="1"/>
          <c:tx>
            <c:strRef>
              <c:f>'Budget trésorerie '!$C$55</c:f>
              <c:strCache>
                <c:ptCount val="1"/>
                <c:pt idx="0">
                  <c:v>Total des entrées </c:v>
                </c:pt>
              </c:strCache>
            </c:strRef>
          </c:tx>
          <c:marker>
            <c:symbol val="none"/>
          </c:marker>
          <c:cat>
            <c:strRef>
              <c:f>'Budget trésorerie '!$D$53:$Q$53</c:f>
              <c:strCache>
                <c:ptCount val="14"/>
                <c:pt idx="0">
                  <c:v>Janvier </c:v>
                </c:pt>
                <c:pt idx="1">
                  <c:v>Février</c:v>
                </c:pt>
                <c:pt idx="2">
                  <c:v>Mars</c:v>
                </c:pt>
                <c:pt idx="3">
                  <c:v>Avril</c:v>
                </c:pt>
                <c:pt idx="4">
                  <c:v>Mai</c:v>
                </c:pt>
                <c:pt idx="5">
                  <c:v>Juin</c:v>
                </c:pt>
                <c:pt idx="6">
                  <c:v>Juillet</c:v>
                </c:pt>
                <c:pt idx="7">
                  <c:v>Août</c:v>
                </c:pt>
                <c:pt idx="8">
                  <c:v>Septembre</c:v>
                </c:pt>
                <c:pt idx="9">
                  <c:v>Octobre</c:v>
                </c:pt>
                <c:pt idx="10">
                  <c:v>Novembre</c:v>
                </c:pt>
                <c:pt idx="11">
                  <c:v>Décembre</c:v>
                </c:pt>
                <c:pt idx="12">
                  <c:v>Janvier</c:v>
                </c:pt>
                <c:pt idx="13">
                  <c:v>Février</c:v>
                </c:pt>
              </c:strCache>
            </c:strRef>
          </c:cat>
          <c:val>
            <c:numRef>
              <c:f>'Budget trésorerie '!$D$55:$Q$55</c:f>
              <c:numCache>
                <c:formatCode>"€"#,##0_);[Red]\("€"#,##0\)</c:formatCode>
                <c:ptCount val="14"/>
                <c:pt idx="0">
                  <c:v>0</c:v>
                </c:pt>
                <c:pt idx="1">
                  <c:v>25000</c:v>
                </c:pt>
                <c:pt idx="2">
                  <c:v>0</c:v>
                </c:pt>
                <c:pt idx="3">
                  <c:v>50000</c:v>
                </c:pt>
                <c:pt idx="4">
                  <c:v>0</c:v>
                </c:pt>
                <c:pt idx="5">
                  <c:v>0</c:v>
                </c:pt>
                <c:pt idx="6">
                  <c:v>0</c:v>
                </c:pt>
                <c:pt idx="7">
                  <c:v>45000</c:v>
                </c:pt>
                <c:pt idx="8">
                  <c:v>0</c:v>
                </c:pt>
                <c:pt idx="9">
                  <c:v>0</c:v>
                </c:pt>
                <c:pt idx="10">
                  <c:v>0</c:v>
                </c:pt>
                <c:pt idx="11">
                  <c:v>50000</c:v>
                </c:pt>
                <c:pt idx="12">
                  <c:v>0</c:v>
                </c:pt>
                <c:pt idx="13">
                  <c:v>35000</c:v>
                </c:pt>
              </c:numCache>
            </c:numRef>
          </c:val>
          <c:smooth val="0"/>
        </c:ser>
        <c:ser>
          <c:idx val="2"/>
          <c:order val="2"/>
          <c:tx>
            <c:strRef>
              <c:f>'Budget trésorerie '!$C$56</c:f>
              <c:strCache>
                <c:ptCount val="1"/>
                <c:pt idx="0">
                  <c:v>Total des sorties</c:v>
                </c:pt>
              </c:strCache>
            </c:strRef>
          </c:tx>
          <c:marker>
            <c:symbol val="none"/>
          </c:marker>
          <c:cat>
            <c:strRef>
              <c:f>'Budget trésorerie '!$D$53:$Q$53</c:f>
              <c:strCache>
                <c:ptCount val="14"/>
                <c:pt idx="0">
                  <c:v>Janvier </c:v>
                </c:pt>
                <c:pt idx="1">
                  <c:v>Février</c:v>
                </c:pt>
                <c:pt idx="2">
                  <c:v>Mars</c:v>
                </c:pt>
                <c:pt idx="3">
                  <c:v>Avril</c:v>
                </c:pt>
                <c:pt idx="4">
                  <c:v>Mai</c:v>
                </c:pt>
                <c:pt idx="5">
                  <c:v>Juin</c:v>
                </c:pt>
                <c:pt idx="6">
                  <c:v>Juillet</c:v>
                </c:pt>
                <c:pt idx="7">
                  <c:v>Août</c:v>
                </c:pt>
                <c:pt idx="8">
                  <c:v>Septembre</c:v>
                </c:pt>
                <c:pt idx="9">
                  <c:v>Octobre</c:v>
                </c:pt>
                <c:pt idx="10">
                  <c:v>Novembre</c:v>
                </c:pt>
                <c:pt idx="11">
                  <c:v>Décembre</c:v>
                </c:pt>
                <c:pt idx="12">
                  <c:v>Janvier</c:v>
                </c:pt>
                <c:pt idx="13">
                  <c:v>Février</c:v>
                </c:pt>
              </c:strCache>
            </c:strRef>
          </c:cat>
          <c:val>
            <c:numRef>
              <c:f>'Budget trésorerie '!$D$56:$Q$56</c:f>
              <c:numCache>
                <c:formatCode>"€"#,##0_);[Red]\("€"#,##0\)</c:formatCode>
                <c:ptCount val="14"/>
                <c:pt idx="0">
                  <c:v>5000</c:v>
                </c:pt>
                <c:pt idx="1">
                  <c:v>5000</c:v>
                </c:pt>
                <c:pt idx="2">
                  <c:v>2000</c:v>
                </c:pt>
                <c:pt idx="3">
                  <c:v>3000</c:v>
                </c:pt>
                <c:pt idx="4">
                  <c:v>6000</c:v>
                </c:pt>
                <c:pt idx="5">
                  <c:v>80000</c:v>
                </c:pt>
                <c:pt idx="6">
                  <c:v>5000</c:v>
                </c:pt>
                <c:pt idx="7">
                  <c:v>18000</c:v>
                </c:pt>
                <c:pt idx="8">
                  <c:v>0</c:v>
                </c:pt>
                <c:pt idx="9">
                  <c:v>13000</c:v>
                </c:pt>
                <c:pt idx="10">
                  <c:v>30000</c:v>
                </c:pt>
                <c:pt idx="11">
                  <c:v>0</c:v>
                </c:pt>
                <c:pt idx="12">
                  <c:v>3000</c:v>
                </c:pt>
                <c:pt idx="13">
                  <c:v>58000</c:v>
                </c:pt>
              </c:numCache>
            </c:numRef>
          </c:val>
          <c:smooth val="0"/>
        </c:ser>
        <c:dLbls>
          <c:showLegendKey val="0"/>
          <c:showVal val="0"/>
          <c:showCatName val="0"/>
          <c:showSerName val="0"/>
          <c:showPercent val="0"/>
          <c:showBubbleSize val="0"/>
        </c:dLbls>
        <c:marker val="1"/>
        <c:smooth val="0"/>
        <c:axId val="155893760"/>
        <c:axId val="155895296"/>
      </c:lineChart>
      <c:catAx>
        <c:axId val="155893760"/>
        <c:scaling>
          <c:orientation val="minMax"/>
        </c:scaling>
        <c:delete val="0"/>
        <c:axPos val="b"/>
        <c:majorTickMark val="out"/>
        <c:minorTickMark val="none"/>
        <c:tickLblPos val="nextTo"/>
        <c:crossAx val="155895296"/>
        <c:crosses val="autoZero"/>
        <c:auto val="1"/>
        <c:lblAlgn val="ctr"/>
        <c:lblOffset val="100"/>
        <c:noMultiLvlLbl val="0"/>
      </c:catAx>
      <c:valAx>
        <c:axId val="155895296"/>
        <c:scaling>
          <c:orientation val="minMax"/>
        </c:scaling>
        <c:delete val="0"/>
        <c:axPos val="l"/>
        <c:majorGridlines/>
        <c:numFmt formatCode="&quot;€&quot;#,##0_);[Red]\(&quot;€&quot;#,##0\)" sourceLinked="1"/>
        <c:majorTickMark val="out"/>
        <c:minorTickMark val="none"/>
        <c:tickLblPos val="nextTo"/>
        <c:crossAx val="155893760"/>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'Prix equilibre '!$F$82</c:f>
              <c:strCache>
                <c:ptCount val="1"/>
                <c:pt idx="0">
                  <c:v>Blé </c:v>
                </c:pt>
              </c:strCache>
            </c:strRef>
          </c:tx>
          <c:invertIfNegative val="0"/>
          <c:cat>
            <c:strRef>
              <c:f>'Prix equilibre '!$C$83:$E$87</c:f>
              <c:strCache>
                <c:ptCount val="5"/>
                <c:pt idx="0">
                  <c:v>Prix de Vente (t/m3/tPV)</c:v>
                </c:pt>
                <c:pt idx="1">
                  <c:v>Cout de production à la T/m3/ Kg </c:v>
                </c:pt>
                <c:pt idx="2">
                  <c:v>Prix seuil à la T/m3/kg</c:v>
                </c:pt>
                <c:pt idx="3">
                  <c:v>Prix equilibre (prorata T/m3/kg)</c:v>
                </c:pt>
                <c:pt idx="4">
                  <c:v>Bénéfice par T/M3/KG</c:v>
                </c:pt>
              </c:strCache>
            </c:strRef>
          </c:cat>
          <c:val>
            <c:numRef>
              <c:f>'Prix equilibre '!$F$83:$F$87</c:f>
              <c:numCache>
                <c:formatCode>"€"#,##0.00_);[Red]\("€"#,##0.00\)</c:formatCode>
                <c:ptCount val="5"/>
                <c:pt idx="0">
                  <c:v>0</c:v>
                </c:pt>
                <c:pt idx="1">
                  <c:v>0</c:v>
                </c:pt>
                <c:pt idx="2">
                  <c:v>0</c:v>
                </c:pt>
                <c:pt idx="3">
                  <c:v>0</c:v>
                </c:pt>
                <c:pt idx="4" formatCode="General">
                  <c:v>0</c:v>
                </c:pt>
              </c:numCache>
            </c:numRef>
          </c:val>
        </c:ser>
        <c:ser>
          <c:idx val="1"/>
          <c:order val="1"/>
          <c:tx>
            <c:strRef>
              <c:f>'Prix equilibre '!$G$82</c:f>
              <c:strCache>
                <c:ptCount val="1"/>
                <c:pt idx="0">
                  <c:v>Orge</c:v>
                </c:pt>
              </c:strCache>
            </c:strRef>
          </c:tx>
          <c:invertIfNegative val="0"/>
          <c:cat>
            <c:strRef>
              <c:f>'Prix equilibre '!$C$83:$E$87</c:f>
              <c:strCache>
                <c:ptCount val="5"/>
                <c:pt idx="0">
                  <c:v>Prix de Vente (t/m3/tPV)</c:v>
                </c:pt>
                <c:pt idx="1">
                  <c:v>Cout de production à la T/m3/ Kg </c:v>
                </c:pt>
                <c:pt idx="2">
                  <c:v>Prix seuil à la T/m3/kg</c:v>
                </c:pt>
                <c:pt idx="3">
                  <c:v>Prix equilibre (prorata T/m3/kg)</c:v>
                </c:pt>
                <c:pt idx="4">
                  <c:v>Bénéfice par T/M3/KG</c:v>
                </c:pt>
              </c:strCache>
            </c:strRef>
          </c:cat>
          <c:val>
            <c:numRef>
              <c:f>'Prix equilibre '!$G$83:$G$87</c:f>
              <c:numCache>
                <c:formatCode>"€"#,##0.00_);[Red]\("€"#,##0.00\)</c:formatCode>
                <c:ptCount val="5"/>
                <c:pt idx="0">
                  <c:v>130</c:v>
                </c:pt>
                <c:pt idx="1">
                  <c:v>96.367415309036474</c:v>
                </c:pt>
                <c:pt idx="2">
                  <c:v>64.700748642369803</c:v>
                </c:pt>
                <c:pt idx="3">
                  <c:v>101.57390498455268</c:v>
                </c:pt>
                <c:pt idx="4" formatCode="General">
                  <c:v>28.426095015447316</c:v>
                </c:pt>
              </c:numCache>
            </c:numRef>
          </c:val>
        </c:ser>
        <c:ser>
          <c:idx val="2"/>
          <c:order val="2"/>
          <c:tx>
            <c:strRef>
              <c:f>'Prix equilibre '!$H$82</c:f>
              <c:strCache>
                <c:ptCount val="1"/>
                <c:pt idx="0">
                  <c:v>Mais </c:v>
                </c:pt>
              </c:strCache>
            </c:strRef>
          </c:tx>
          <c:invertIfNegative val="0"/>
          <c:cat>
            <c:strRef>
              <c:f>'Prix equilibre '!$C$83:$E$87</c:f>
              <c:strCache>
                <c:ptCount val="5"/>
                <c:pt idx="0">
                  <c:v>Prix de Vente (t/m3/tPV)</c:v>
                </c:pt>
                <c:pt idx="1">
                  <c:v>Cout de production à la T/m3/ Kg </c:v>
                </c:pt>
                <c:pt idx="2">
                  <c:v>Prix seuil à la T/m3/kg</c:v>
                </c:pt>
                <c:pt idx="3">
                  <c:v>Prix equilibre (prorata T/m3/kg)</c:v>
                </c:pt>
                <c:pt idx="4">
                  <c:v>Bénéfice par T/M3/KG</c:v>
                </c:pt>
              </c:strCache>
            </c:strRef>
          </c:cat>
          <c:val>
            <c:numRef>
              <c:f>'Prix equilibre '!$H$83:$H$87</c:f>
              <c:numCache>
                <c:formatCode>"€"#,##0.00_);[Red]\("€"#,##0.00\)</c:formatCode>
                <c:ptCount val="5"/>
                <c:pt idx="0">
                  <c:v>0</c:v>
                </c:pt>
                <c:pt idx="1">
                  <c:v>0</c:v>
                </c:pt>
                <c:pt idx="2">
                  <c:v>0</c:v>
                </c:pt>
                <c:pt idx="3">
                  <c:v>0</c:v>
                </c:pt>
                <c:pt idx="4" formatCode="General">
                  <c:v>0</c:v>
                </c:pt>
              </c:numCache>
            </c:numRef>
          </c:val>
        </c:ser>
        <c:ser>
          <c:idx val="3"/>
          <c:order val="3"/>
          <c:tx>
            <c:strRef>
              <c:f>'Prix equilibre '!$I$82</c:f>
              <c:strCache>
                <c:ptCount val="1"/>
                <c:pt idx="0">
                  <c:v>P de T </c:v>
                </c:pt>
              </c:strCache>
            </c:strRef>
          </c:tx>
          <c:invertIfNegative val="0"/>
          <c:cat>
            <c:strRef>
              <c:f>'Prix equilibre '!$C$83:$E$87</c:f>
              <c:strCache>
                <c:ptCount val="5"/>
                <c:pt idx="0">
                  <c:v>Prix de Vente (t/m3/tPV)</c:v>
                </c:pt>
                <c:pt idx="1">
                  <c:v>Cout de production à la T/m3/ Kg </c:v>
                </c:pt>
                <c:pt idx="2">
                  <c:v>Prix seuil à la T/m3/kg</c:v>
                </c:pt>
                <c:pt idx="3">
                  <c:v>Prix equilibre (prorata T/m3/kg)</c:v>
                </c:pt>
                <c:pt idx="4">
                  <c:v>Bénéfice par T/M3/KG</c:v>
                </c:pt>
              </c:strCache>
            </c:strRef>
          </c:cat>
          <c:val>
            <c:numRef>
              <c:f>'Prix equilibre '!$I$83:$I$87</c:f>
              <c:numCache>
                <c:formatCode>"€"#,##0.00_);[Red]\("€"#,##0.00\)</c:formatCode>
                <c:ptCount val="5"/>
                <c:pt idx="0">
                  <c:v>0</c:v>
                </c:pt>
                <c:pt idx="1">
                  <c:v>0</c:v>
                </c:pt>
                <c:pt idx="2">
                  <c:v>0</c:v>
                </c:pt>
                <c:pt idx="3">
                  <c:v>0</c:v>
                </c:pt>
                <c:pt idx="4" formatCode="General">
                  <c:v>0</c:v>
                </c:pt>
              </c:numCache>
            </c:numRef>
          </c:val>
        </c:ser>
        <c:ser>
          <c:idx val="4"/>
          <c:order val="4"/>
          <c:tx>
            <c:strRef>
              <c:f>'Prix equilibre '!$J$82</c:f>
              <c:strCache>
                <c:ptCount val="1"/>
                <c:pt idx="0">
                  <c:v>Lait </c:v>
                </c:pt>
              </c:strCache>
            </c:strRef>
          </c:tx>
          <c:invertIfNegative val="0"/>
          <c:cat>
            <c:strRef>
              <c:f>'Prix equilibre '!$C$83:$E$87</c:f>
              <c:strCache>
                <c:ptCount val="5"/>
                <c:pt idx="0">
                  <c:v>Prix de Vente (t/m3/tPV)</c:v>
                </c:pt>
                <c:pt idx="1">
                  <c:v>Cout de production à la T/m3/ Kg </c:v>
                </c:pt>
                <c:pt idx="2">
                  <c:v>Prix seuil à la T/m3/kg</c:v>
                </c:pt>
                <c:pt idx="3">
                  <c:v>Prix equilibre (prorata T/m3/kg)</c:v>
                </c:pt>
                <c:pt idx="4">
                  <c:v>Bénéfice par T/M3/KG</c:v>
                </c:pt>
              </c:strCache>
            </c:strRef>
          </c:cat>
          <c:val>
            <c:numRef>
              <c:f>'Prix equilibre '!$J$83:$J$87</c:f>
              <c:numCache>
                <c:formatCode>"€"#,##0.00_);[Red]\("€"#,##0.00\)</c:formatCode>
                <c:ptCount val="5"/>
                <c:pt idx="0">
                  <c:v>410</c:v>
                </c:pt>
                <c:pt idx="1">
                  <c:v>103.8055693431586</c:v>
                </c:pt>
                <c:pt idx="2">
                  <c:v>98.305569343158595</c:v>
                </c:pt>
                <c:pt idx="3">
                  <c:v>135.17872568534148</c:v>
                </c:pt>
                <c:pt idx="4" formatCode="General">
                  <c:v>274.82127431465852</c:v>
                </c:pt>
              </c:numCache>
            </c:numRef>
          </c:val>
        </c:ser>
        <c:ser>
          <c:idx val="5"/>
          <c:order val="5"/>
          <c:tx>
            <c:strRef>
              <c:f>'Prix equilibre '!$K$82</c:f>
              <c:strCache>
                <c:ptCount val="1"/>
                <c:pt idx="0">
                  <c:v>VA </c:v>
                </c:pt>
              </c:strCache>
            </c:strRef>
          </c:tx>
          <c:invertIfNegative val="0"/>
          <c:cat>
            <c:strRef>
              <c:f>'Prix equilibre '!$C$83:$E$87</c:f>
              <c:strCache>
                <c:ptCount val="5"/>
                <c:pt idx="0">
                  <c:v>Prix de Vente (t/m3/tPV)</c:v>
                </c:pt>
                <c:pt idx="1">
                  <c:v>Cout de production à la T/m3/ Kg </c:v>
                </c:pt>
                <c:pt idx="2">
                  <c:v>Prix seuil à la T/m3/kg</c:v>
                </c:pt>
                <c:pt idx="3">
                  <c:v>Prix equilibre (prorata T/m3/kg)</c:v>
                </c:pt>
                <c:pt idx="4">
                  <c:v>Bénéfice par T/M3/KG</c:v>
                </c:pt>
              </c:strCache>
            </c:strRef>
          </c:cat>
          <c:val>
            <c:numRef>
              <c:f>'Prix equilibre '!$K$83:$K$87</c:f>
              <c:numCache>
                <c:formatCode>"€"#,##0.00_);[Red]\("€"#,##0.00\)</c:formatCode>
                <c:ptCount val="5"/>
                <c:pt idx="0">
                  <c:v>0</c:v>
                </c:pt>
                <c:pt idx="1">
                  <c:v>0</c:v>
                </c:pt>
                <c:pt idx="2">
                  <c:v>0</c:v>
                </c:pt>
                <c:pt idx="3">
                  <c:v>0</c:v>
                </c:pt>
                <c:pt idx="4" formatCode="General">
                  <c:v>0</c:v>
                </c:pt>
              </c:numCache>
            </c:numRef>
          </c:val>
        </c:ser>
        <c:ser>
          <c:idx val="6"/>
          <c:order val="6"/>
          <c:tx>
            <c:strRef>
              <c:f>'Prix equilibre '!$L$82</c:f>
              <c:strCache>
                <c:ptCount val="1"/>
              </c:strCache>
            </c:strRef>
          </c:tx>
          <c:invertIfNegative val="0"/>
          <c:cat>
            <c:strRef>
              <c:f>'Prix equilibre '!$C$83:$E$87</c:f>
              <c:strCache>
                <c:ptCount val="5"/>
                <c:pt idx="0">
                  <c:v>Prix de Vente (t/m3/tPV)</c:v>
                </c:pt>
                <c:pt idx="1">
                  <c:v>Cout de production à la T/m3/ Kg </c:v>
                </c:pt>
                <c:pt idx="2">
                  <c:v>Prix seuil à la T/m3/kg</c:v>
                </c:pt>
                <c:pt idx="3">
                  <c:v>Prix equilibre (prorata T/m3/kg)</c:v>
                </c:pt>
                <c:pt idx="4">
                  <c:v>Bénéfice par T/M3/KG</c:v>
                </c:pt>
              </c:strCache>
            </c:strRef>
          </c:cat>
          <c:val>
            <c:numRef>
              <c:f>'Prix equilibre '!$L$83:$L$87</c:f>
              <c:numCache>
                <c:formatCode>"€"#,##0.00_);[Red]\("€"#,##0.00\)</c:formatCode>
                <c:ptCount val="5"/>
                <c:pt idx="0">
                  <c:v>0</c:v>
                </c:pt>
                <c:pt idx="1">
                  <c:v>0</c:v>
                </c:pt>
                <c:pt idx="2">
                  <c:v>0</c:v>
                </c:pt>
                <c:pt idx="3">
                  <c:v>0</c:v>
                </c:pt>
                <c:pt idx="4" formatCode="General">
                  <c:v>0</c:v>
                </c:pt>
              </c:numCache>
            </c:numRef>
          </c:val>
        </c:ser>
        <c:dLbls>
          <c:showLegendKey val="0"/>
          <c:showVal val="0"/>
          <c:showCatName val="0"/>
          <c:showSerName val="0"/>
          <c:showPercent val="0"/>
          <c:showBubbleSize val="0"/>
        </c:dLbls>
        <c:gapWidth val="150"/>
        <c:shape val="box"/>
        <c:axId val="155780608"/>
        <c:axId val="155782144"/>
        <c:axId val="0"/>
      </c:bar3DChart>
      <c:catAx>
        <c:axId val="155780608"/>
        <c:scaling>
          <c:orientation val="minMax"/>
        </c:scaling>
        <c:delete val="0"/>
        <c:axPos val="b"/>
        <c:majorTickMark val="out"/>
        <c:minorTickMark val="none"/>
        <c:tickLblPos val="nextTo"/>
        <c:crossAx val="155782144"/>
        <c:crosses val="autoZero"/>
        <c:auto val="1"/>
        <c:lblAlgn val="ctr"/>
        <c:lblOffset val="100"/>
        <c:noMultiLvlLbl val="0"/>
      </c:catAx>
      <c:valAx>
        <c:axId val="155782144"/>
        <c:scaling>
          <c:orientation val="minMax"/>
        </c:scaling>
        <c:delete val="0"/>
        <c:axPos val="l"/>
        <c:majorGridlines/>
        <c:numFmt formatCode="&quot;€&quot;#,##0.00_);[Red]\(&quot;€&quot;#,##0.00\)" sourceLinked="1"/>
        <c:majorTickMark val="out"/>
        <c:minorTickMark val="none"/>
        <c:tickLblPos val="nextTo"/>
        <c:crossAx val="15578060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6.2920031991709188E-2"/>
          <c:y val="4.4177008738105268E-2"/>
          <c:w val="0.82447215557282805"/>
          <c:h val="0.83384293012756117"/>
        </c:manualLayout>
      </c:layout>
      <c:bar3DChart>
        <c:barDir val="col"/>
        <c:grouping val="clustered"/>
        <c:varyColors val="0"/>
        <c:ser>
          <c:idx val="0"/>
          <c:order val="0"/>
          <c:tx>
            <c:strRef>
              <c:f>'Prix equilibre '!$F$91</c:f>
              <c:strCache>
                <c:ptCount val="1"/>
                <c:pt idx="0">
                  <c:v>Blé </c:v>
                </c:pt>
              </c:strCache>
            </c:strRef>
          </c:tx>
          <c:invertIfNegative val="0"/>
          <c:cat>
            <c:strRef>
              <c:f>'Prix equilibre '!$C$92:$E$96</c:f>
              <c:strCache>
                <c:ptCount val="5"/>
                <c:pt idx="0">
                  <c:v>Prix de Vente (t/m3/tPV)</c:v>
                </c:pt>
                <c:pt idx="1">
                  <c:v>Cout de production à la T/m3/ Kg </c:v>
                </c:pt>
                <c:pt idx="2">
                  <c:v>Prix seuil à la T/m3/kg</c:v>
                </c:pt>
                <c:pt idx="3">
                  <c:v>Prix équilibre (Prorata CA) </c:v>
                </c:pt>
                <c:pt idx="4">
                  <c:v>Bénéfice par T/M3/KG</c:v>
                </c:pt>
              </c:strCache>
            </c:strRef>
          </c:cat>
          <c:val>
            <c:numRef>
              <c:f>'Prix equilibre '!$F$92:$F$96</c:f>
              <c:numCache>
                <c:formatCode>"€"#,##0.00_);[Red]\("€"#,##0.00\)</c:formatCode>
                <c:ptCount val="5"/>
                <c:pt idx="0">
                  <c:v>0</c:v>
                </c:pt>
                <c:pt idx="1">
                  <c:v>0</c:v>
                </c:pt>
                <c:pt idx="2">
                  <c:v>0</c:v>
                </c:pt>
                <c:pt idx="3">
                  <c:v>0</c:v>
                </c:pt>
                <c:pt idx="4">
                  <c:v>0</c:v>
                </c:pt>
              </c:numCache>
            </c:numRef>
          </c:val>
        </c:ser>
        <c:ser>
          <c:idx val="1"/>
          <c:order val="1"/>
          <c:tx>
            <c:strRef>
              <c:f>'Prix equilibre '!$G$91</c:f>
              <c:strCache>
                <c:ptCount val="1"/>
                <c:pt idx="0">
                  <c:v>Orge</c:v>
                </c:pt>
              </c:strCache>
            </c:strRef>
          </c:tx>
          <c:invertIfNegative val="0"/>
          <c:cat>
            <c:strRef>
              <c:f>'Prix equilibre '!$C$92:$E$96</c:f>
              <c:strCache>
                <c:ptCount val="5"/>
                <c:pt idx="0">
                  <c:v>Prix de Vente (t/m3/tPV)</c:v>
                </c:pt>
                <c:pt idx="1">
                  <c:v>Cout de production à la T/m3/ Kg </c:v>
                </c:pt>
                <c:pt idx="2">
                  <c:v>Prix seuil à la T/m3/kg</c:v>
                </c:pt>
                <c:pt idx="3">
                  <c:v>Prix équilibre (Prorata CA) </c:v>
                </c:pt>
                <c:pt idx="4">
                  <c:v>Bénéfice par T/M3/KG</c:v>
                </c:pt>
              </c:strCache>
            </c:strRef>
          </c:cat>
          <c:val>
            <c:numRef>
              <c:f>'Prix equilibre '!$G$92:$G$96</c:f>
              <c:numCache>
                <c:formatCode>"€"#,##0.00_);[Red]\("€"#,##0.00\)</c:formatCode>
                <c:ptCount val="5"/>
                <c:pt idx="0">
                  <c:v>130</c:v>
                </c:pt>
                <c:pt idx="1">
                  <c:v>96.367415309036474</c:v>
                </c:pt>
                <c:pt idx="2">
                  <c:v>64.700748642369803</c:v>
                </c:pt>
                <c:pt idx="3">
                  <c:v>80.132258193996947</c:v>
                </c:pt>
                <c:pt idx="4">
                  <c:v>49.867741806003053</c:v>
                </c:pt>
              </c:numCache>
            </c:numRef>
          </c:val>
        </c:ser>
        <c:ser>
          <c:idx val="2"/>
          <c:order val="2"/>
          <c:tx>
            <c:strRef>
              <c:f>'Prix equilibre '!$H$91</c:f>
              <c:strCache>
                <c:ptCount val="1"/>
                <c:pt idx="0">
                  <c:v>Mais </c:v>
                </c:pt>
              </c:strCache>
            </c:strRef>
          </c:tx>
          <c:invertIfNegative val="0"/>
          <c:cat>
            <c:strRef>
              <c:f>'Prix equilibre '!$C$92:$E$96</c:f>
              <c:strCache>
                <c:ptCount val="5"/>
                <c:pt idx="0">
                  <c:v>Prix de Vente (t/m3/tPV)</c:v>
                </c:pt>
                <c:pt idx="1">
                  <c:v>Cout de production à la T/m3/ Kg </c:v>
                </c:pt>
                <c:pt idx="2">
                  <c:v>Prix seuil à la T/m3/kg</c:v>
                </c:pt>
                <c:pt idx="3">
                  <c:v>Prix équilibre (Prorata CA) </c:v>
                </c:pt>
                <c:pt idx="4">
                  <c:v>Bénéfice par T/M3/KG</c:v>
                </c:pt>
              </c:strCache>
            </c:strRef>
          </c:cat>
          <c:val>
            <c:numRef>
              <c:f>'Prix equilibre '!$H$92:$H$96</c:f>
              <c:numCache>
                <c:formatCode>"€"#,##0.00_);[Red]\("€"#,##0.00\)</c:formatCode>
                <c:ptCount val="5"/>
                <c:pt idx="0">
                  <c:v>0</c:v>
                </c:pt>
                <c:pt idx="1">
                  <c:v>0</c:v>
                </c:pt>
                <c:pt idx="2">
                  <c:v>0</c:v>
                </c:pt>
                <c:pt idx="3">
                  <c:v>0</c:v>
                </c:pt>
                <c:pt idx="4">
                  <c:v>0</c:v>
                </c:pt>
              </c:numCache>
            </c:numRef>
          </c:val>
        </c:ser>
        <c:ser>
          <c:idx val="3"/>
          <c:order val="3"/>
          <c:tx>
            <c:strRef>
              <c:f>'Prix equilibre '!$I$91</c:f>
              <c:strCache>
                <c:ptCount val="1"/>
                <c:pt idx="0">
                  <c:v>P de T </c:v>
                </c:pt>
              </c:strCache>
            </c:strRef>
          </c:tx>
          <c:invertIfNegative val="0"/>
          <c:cat>
            <c:strRef>
              <c:f>'Prix equilibre '!$C$92:$E$96</c:f>
              <c:strCache>
                <c:ptCount val="5"/>
                <c:pt idx="0">
                  <c:v>Prix de Vente (t/m3/tPV)</c:v>
                </c:pt>
                <c:pt idx="1">
                  <c:v>Cout de production à la T/m3/ Kg </c:v>
                </c:pt>
                <c:pt idx="2">
                  <c:v>Prix seuil à la T/m3/kg</c:v>
                </c:pt>
                <c:pt idx="3">
                  <c:v>Prix équilibre (Prorata CA) </c:v>
                </c:pt>
                <c:pt idx="4">
                  <c:v>Bénéfice par T/M3/KG</c:v>
                </c:pt>
              </c:strCache>
            </c:strRef>
          </c:cat>
          <c:val>
            <c:numRef>
              <c:f>'Prix equilibre '!$I$92:$I$96</c:f>
              <c:numCache>
                <c:formatCode>"€"#,##0.00_);[Red]\("€"#,##0.00\)</c:formatCode>
                <c:ptCount val="5"/>
                <c:pt idx="0">
                  <c:v>0</c:v>
                </c:pt>
                <c:pt idx="1">
                  <c:v>0</c:v>
                </c:pt>
                <c:pt idx="2">
                  <c:v>0</c:v>
                </c:pt>
                <c:pt idx="3">
                  <c:v>0</c:v>
                </c:pt>
                <c:pt idx="4">
                  <c:v>0</c:v>
                </c:pt>
              </c:numCache>
            </c:numRef>
          </c:val>
        </c:ser>
        <c:ser>
          <c:idx val="4"/>
          <c:order val="4"/>
          <c:tx>
            <c:strRef>
              <c:f>'Prix equilibre '!$J$91</c:f>
              <c:strCache>
                <c:ptCount val="1"/>
                <c:pt idx="0">
                  <c:v>Lait </c:v>
                </c:pt>
              </c:strCache>
            </c:strRef>
          </c:tx>
          <c:invertIfNegative val="0"/>
          <c:cat>
            <c:strRef>
              <c:f>'Prix equilibre '!$C$92:$E$96</c:f>
              <c:strCache>
                <c:ptCount val="5"/>
                <c:pt idx="0">
                  <c:v>Prix de Vente (t/m3/tPV)</c:v>
                </c:pt>
                <c:pt idx="1">
                  <c:v>Cout de production à la T/m3/ Kg </c:v>
                </c:pt>
                <c:pt idx="2">
                  <c:v>Prix seuil à la T/m3/kg</c:v>
                </c:pt>
                <c:pt idx="3">
                  <c:v>Prix équilibre (Prorata CA) </c:v>
                </c:pt>
                <c:pt idx="4">
                  <c:v>Bénéfice par T/M3/KG</c:v>
                </c:pt>
              </c:strCache>
            </c:strRef>
          </c:cat>
          <c:val>
            <c:numRef>
              <c:f>'Prix equilibre '!$J$92:$J$96</c:f>
              <c:numCache>
                <c:formatCode>"€"#,##0.00_);[Red]\("€"#,##0.00\)</c:formatCode>
                <c:ptCount val="5"/>
                <c:pt idx="0">
                  <c:v>410</c:v>
                </c:pt>
                <c:pt idx="1">
                  <c:v>103.8055693431586</c:v>
                </c:pt>
                <c:pt idx="2">
                  <c:v>98.305569343158595</c:v>
                </c:pt>
                <c:pt idx="3">
                  <c:v>137.96613976811375</c:v>
                </c:pt>
                <c:pt idx="4">
                  <c:v>272.03386023188625</c:v>
                </c:pt>
              </c:numCache>
            </c:numRef>
          </c:val>
        </c:ser>
        <c:ser>
          <c:idx val="5"/>
          <c:order val="5"/>
          <c:tx>
            <c:strRef>
              <c:f>'Prix equilibre '!$K$91</c:f>
              <c:strCache>
                <c:ptCount val="1"/>
                <c:pt idx="0">
                  <c:v>VA </c:v>
                </c:pt>
              </c:strCache>
            </c:strRef>
          </c:tx>
          <c:invertIfNegative val="0"/>
          <c:cat>
            <c:strRef>
              <c:f>'Prix equilibre '!$C$92:$E$96</c:f>
              <c:strCache>
                <c:ptCount val="5"/>
                <c:pt idx="0">
                  <c:v>Prix de Vente (t/m3/tPV)</c:v>
                </c:pt>
                <c:pt idx="1">
                  <c:v>Cout de production à la T/m3/ Kg </c:v>
                </c:pt>
                <c:pt idx="2">
                  <c:v>Prix seuil à la T/m3/kg</c:v>
                </c:pt>
                <c:pt idx="3">
                  <c:v>Prix équilibre (Prorata CA) </c:v>
                </c:pt>
                <c:pt idx="4">
                  <c:v>Bénéfice par T/M3/KG</c:v>
                </c:pt>
              </c:strCache>
            </c:strRef>
          </c:cat>
          <c:val>
            <c:numRef>
              <c:f>'Prix equilibre '!$K$92:$K$96</c:f>
              <c:numCache>
                <c:formatCode>"€"#,##0.00_);[Red]\("€"#,##0.00\)</c:formatCode>
                <c:ptCount val="5"/>
                <c:pt idx="0">
                  <c:v>0</c:v>
                </c:pt>
                <c:pt idx="1">
                  <c:v>0</c:v>
                </c:pt>
                <c:pt idx="2">
                  <c:v>0</c:v>
                </c:pt>
                <c:pt idx="3">
                  <c:v>0</c:v>
                </c:pt>
                <c:pt idx="4">
                  <c:v>0</c:v>
                </c:pt>
              </c:numCache>
            </c:numRef>
          </c:val>
        </c:ser>
        <c:ser>
          <c:idx val="6"/>
          <c:order val="6"/>
          <c:tx>
            <c:strRef>
              <c:f>'Prix equilibre '!$L$91</c:f>
              <c:strCache>
                <c:ptCount val="1"/>
                <c:pt idx="0">
                  <c:v>0</c:v>
                </c:pt>
              </c:strCache>
            </c:strRef>
          </c:tx>
          <c:invertIfNegative val="0"/>
          <c:cat>
            <c:strRef>
              <c:f>'Prix equilibre '!$C$92:$E$96</c:f>
              <c:strCache>
                <c:ptCount val="5"/>
                <c:pt idx="0">
                  <c:v>Prix de Vente (t/m3/tPV)</c:v>
                </c:pt>
                <c:pt idx="1">
                  <c:v>Cout de production à la T/m3/ Kg </c:v>
                </c:pt>
                <c:pt idx="2">
                  <c:v>Prix seuil à la T/m3/kg</c:v>
                </c:pt>
                <c:pt idx="3">
                  <c:v>Prix équilibre (Prorata CA) </c:v>
                </c:pt>
                <c:pt idx="4">
                  <c:v>Bénéfice par T/M3/KG</c:v>
                </c:pt>
              </c:strCache>
            </c:strRef>
          </c:cat>
          <c:val>
            <c:numRef>
              <c:f>'Prix equilibre '!$L$92:$L$96</c:f>
              <c:numCache>
                <c:formatCode>"€"#,##0.00_);[Red]\("€"#,##0.00\)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shape val="cylinder"/>
        <c:axId val="196973696"/>
        <c:axId val="196975232"/>
        <c:axId val="0"/>
      </c:bar3DChart>
      <c:catAx>
        <c:axId val="196973696"/>
        <c:scaling>
          <c:orientation val="minMax"/>
        </c:scaling>
        <c:delete val="0"/>
        <c:axPos val="b"/>
        <c:majorTickMark val="out"/>
        <c:minorTickMark val="none"/>
        <c:tickLblPos val="nextTo"/>
        <c:crossAx val="196975232"/>
        <c:crosses val="autoZero"/>
        <c:auto val="1"/>
        <c:lblAlgn val="ctr"/>
        <c:lblOffset val="100"/>
        <c:noMultiLvlLbl val="0"/>
      </c:catAx>
      <c:valAx>
        <c:axId val="196975232"/>
        <c:scaling>
          <c:orientation val="minMax"/>
        </c:scaling>
        <c:delete val="0"/>
        <c:axPos val="l"/>
        <c:majorGridlines/>
        <c:numFmt formatCode="&quot;€&quot;#,##0.00_);[Red]\(&quot;€&quot;#,##0.00\)" sourceLinked="1"/>
        <c:majorTickMark val="out"/>
        <c:minorTickMark val="none"/>
        <c:tickLblPos val="nextTo"/>
        <c:crossAx val="19697369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231320</xdr:colOff>
      <xdr:row>56</xdr:row>
      <xdr:rowOff>36737</xdr:rowOff>
    </xdr:from>
    <xdr:to>
      <xdr:col>10</xdr:col>
      <xdr:colOff>462641</xdr:colOff>
      <xdr:row>89</xdr:row>
      <xdr:rowOff>68035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530679</xdr:colOff>
      <xdr:row>56</xdr:row>
      <xdr:rowOff>63951</xdr:rowOff>
    </xdr:from>
    <xdr:to>
      <xdr:col>21</xdr:col>
      <xdr:colOff>27215</xdr:colOff>
      <xdr:row>89</xdr:row>
      <xdr:rowOff>54429</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361950</xdr:colOff>
      <xdr:row>72</xdr:row>
      <xdr:rowOff>176211</xdr:rowOff>
    </xdr:from>
    <xdr:to>
      <xdr:col>20</xdr:col>
      <xdr:colOff>590550</xdr:colOff>
      <xdr:row>89</xdr:row>
      <xdr:rowOff>38099</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104774</xdr:colOff>
      <xdr:row>96</xdr:row>
      <xdr:rowOff>47625</xdr:rowOff>
    </xdr:from>
    <xdr:to>
      <xdr:col>10</xdr:col>
      <xdr:colOff>666749</xdr:colOff>
      <xdr:row>120</xdr:row>
      <xdr:rowOff>104775</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56"/>
  <sheetViews>
    <sheetView zoomScale="70" zoomScaleNormal="70" workbookViewId="0">
      <selection activeCell="R39" sqref="R39:R49"/>
    </sheetView>
  </sheetViews>
  <sheetFormatPr baseColWidth="10" defaultRowHeight="15" x14ac:dyDescent="0.25"/>
  <cols>
    <col min="3" max="3" width="21.140625" customWidth="1"/>
    <col min="14" max="14" width="15.140625" customWidth="1"/>
  </cols>
  <sheetData>
    <row r="2" spans="1:18" ht="26.25" x14ac:dyDescent="0.4">
      <c r="F2" s="37" t="s">
        <v>0</v>
      </c>
      <c r="G2" s="37"/>
      <c r="H2" s="37"/>
      <c r="I2" s="37"/>
      <c r="J2" s="37"/>
      <c r="K2" s="37"/>
      <c r="L2" s="37"/>
    </row>
    <row r="3" spans="1:18" ht="76.5" customHeight="1" x14ac:dyDescent="0.25">
      <c r="C3" s="38" t="s">
        <v>1</v>
      </c>
      <c r="D3" s="38"/>
      <c r="E3" s="38"/>
      <c r="F3" s="38"/>
      <c r="G3" s="38"/>
      <c r="H3" s="38"/>
      <c r="I3" s="38"/>
      <c r="J3" s="38"/>
      <c r="K3" s="38"/>
      <c r="L3" s="38"/>
      <c r="M3" s="38"/>
      <c r="N3" s="38"/>
      <c r="O3" s="38"/>
      <c r="P3" s="38"/>
      <c r="Q3" s="38"/>
    </row>
    <row r="8" spans="1:18" x14ac:dyDescent="0.25">
      <c r="B8" s="12" t="s">
        <v>2</v>
      </c>
      <c r="C8" s="12"/>
      <c r="D8" s="13" t="s">
        <v>3</v>
      </c>
      <c r="E8" s="13" t="s">
        <v>4</v>
      </c>
      <c r="F8" s="13" t="s">
        <v>5</v>
      </c>
      <c r="G8" s="13" t="s">
        <v>6</v>
      </c>
      <c r="H8" s="13" t="s">
        <v>7</v>
      </c>
      <c r="I8" s="13" t="s">
        <v>8</v>
      </c>
      <c r="J8" s="13" t="s">
        <v>9</v>
      </c>
      <c r="K8" s="13" t="s">
        <v>10</v>
      </c>
      <c r="L8" s="13" t="s">
        <v>11</v>
      </c>
      <c r="M8" s="13" t="s">
        <v>12</v>
      </c>
      <c r="N8" s="13" t="s">
        <v>13</v>
      </c>
      <c r="O8" s="13" t="s">
        <v>14</v>
      </c>
      <c r="P8" s="13" t="s">
        <v>15</v>
      </c>
      <c r="Q8" s="13" t="s">
        <v>4</v>
      </c>
    </row>
    <row r="9" spans="1:18" x14ac:dyDescent="0.25">
      <c r="B9" s="14"/>
      <c r="C9" s="14"/>
      <c r="D9" s="14"/>
      <c r="E9" s="14"/>
      <c r="F9" s="14"/>
      <c r="G9" s="14"/>
      <c r="H9" s="14"/>
      <c r="I9" s="14"/>
      <c r="J9" s="14"/>
      <c r="K9" s="14"/>
      <c r="L9" s="14"/>
      <c r="M9" s="14"/>
      <c r="N9" s="14"/>
      <c r="O9" s="14"/>
      <c r="P9" s="14"/>
      <c r="Q9" s="14"/>
    </row>
    <row r="10" spans="1:18" x14ac:dyDescent="0.25">
      <c r="B10" s="14"/>
      <c r="C10" s="15" t="s">
        <v>16</v>
      </c>
      <c r="D10" s="16"/>
      <c r="E10" s="16"/>
      <c r="F10" s="16"/>
      <c r="G10" s="16"/>
      <c r="H10" s="16"/>
      <c r="I10" s="16"/>
      <c r="J10" s="16"/>
      <c r="K10" s="16"/>
      <c r="L10" s="16"/>
      <c r="M10" s="16"/>
      <c r="N10" s="16"/>
      <c r="O10" s="16"/>
      <c r="P10" s="16"/>
      <c r="Q10" s="16"/>
    </row>
    <row r="11" spans="1:18" x14ac:dyDescent="0.25">
      <c r="A11" s="2" t="s">
        <v>39</v>
      </c>
      <c r="B11" s="14"/>
      <c r="C11" s="14"/>
      <c r="D11" s="17"/>
      <c r="E11" s="17"/>
      <c r="F11" s="17"/>
      <c r="G11" s="17"/>
      <c r="H11" s="17"/>
      <c r="I11" s="17"/>
      <c r="J11" s="17"/>
      <c r="K11" s="17">
        <v>45000</v>
      </c>
      <c r="L11" s="17"/>
      <c r="M11" s="17"/>
      <c r="N11" s="17"/>
      <c r="O11" s="17"/>
      <c r="P11" s="17"/>
      <c r="Q11" s="17"/>
      <c r="R11" t="s">
        <v>100</v>
      </c>
    </row>
    <row r="12" spans="1:18" x14ac:dyDescent="0.25">
      <c r="A12" s="2"/>
      <c r="B12" s="14"/>
      <c r="C12" s="14"/>
      <c r="D12" s="17"/>
      <c r="E12" s="17">
        <v>25000</v>
      </c>
      <c r="F12" s="17"/>
      <c r="G12" s="17"/>
      <c r="H12" s="17"/>
      <c r="I12" s="17"/>
      <c r="J12" s="17"/>
      <c r="K12" s="17"/>
      <c r="L12" s="17"/>
      <c r="M12" s="17"/>
      <c r="N12" s="17"/>
      <c r="O12" s="17"/>
      <c r="P12" s="17"/>
      <c r="Q12" s="17">
        <v>35000</v>
      </c>
      <c r="R12" t="s">
        <v>100</v>
      </c>
    </row>
    <row r="13" spans="1:18" x14ac:dyDescent="0.25">
      <c r="A13" s="2"/>
      <c r="B13" s="14"/>
      <c r="C13" s="14"/>
      <c r="D13" s="17"/>
      <c r="E13" s="17"/>
      <c r="F13" s="17"/>
      <c r="G13" s="17"/>
      <c r="H13" s="17"/>
      <c r="I13" s="17"/>
      <c r="J13" s="17"/>
      <c r="K13" s="17"/>
      <c r="L13" s="17"/>
      <c r="M13" s="17"/>
      <c r="N13" s="17"/>
      <c r="O13" s="17"/>
      <c r="P13" s="17"/>
      <c r="Q13" s="17"/>
      <c r="R13" t="s">
        <v>100</v>
      </c>
    </row>
    <row r="14" spans="1:18" x14ac:dyDescent="0.25">
      <c r="A14" s="2"/>
      <c r="B14" s="14"/>
      <c r="C14" s="14"/>
      <c r="D14" s="17"/>
      <c r="E14" s="17"/>
      <c r="F14" s="17"/>
      <c r="G14" s="17"/>
      <c r="H14" s="17"/>
      <c r="I14" s="17"/>
      <c r="J14" s="17"/>
      <c r="K14" s="17"/>
      <c r="L14" s="17"/>
      <c r="M14" s="17"/>
      <c r="N14" s="17"/>
      <c r="O14" s="17"/>
      <c r="P14" s="17"/>
      <c r="Q14" s="17"/>
      <c r="R14" t="s">
        <v>100</v>
      </c>
    </row>
    <row r="15" spans="1:18" x14ac:dyDescent="0.25">
      <c r="A15" s="2"/>
      <c r="B15" s="14"/>
      <c r="C15" s="18" t="s">
        <v>17</v>
      </c>
      <c r="D15" s="19"/>
      <c r="E15" s="19"/>
      <c r="F15" s="19"/>
      <c r="G15" s="19"/>
      <c r="H15" s="19"/>
      <c r="I15" s="19"/>
      <c r="J15" s="19"/>
      <c r="K15" s="19"/>
      <c r="L15" s="19"/>
      <c r="M15" s="19"/>
      <c r="N15" s="19"/>
      <c r="O15" s="19"/>
      <c r="P15" s="19"/>
      <c r="Q15" s="19"/>
    </row>
    <row r="16" spans="1:18" x14ac:dyDescent="0.25">
      <c r="A16" s="2"/>
      <c r="B16" s="14"/>
      <c r="C16" s="14" t="s">
        <v>18</v>
      </c>
      <c r="D16" s="17"/>
      <c r="E16" s="17"/>
      <c r="F16" s="17"/>
      <c r="G16" s="17"/>
      <c r="H16" s="17"/>
      <c r="I16" s="17"/>
      <c r="J16" s="17"/>
      <c r="K16" s="17"/>
      <c r="L16" s="17"/>
      <c r="M16" s="17"/>
      <c r="N16" s="17"/>
      <c r="O16" s="17">
        <v>50000</v>
      </c>
      <c r="P16" s="17"/>
      <c r="Q16" s="17"/>
      <c r="R16" t="s">
        <v>100</v>
      </c>
    </row>
    <row r="17" spans="1:18" x14ac:dyDescent="0.25">
      <c r="A17" s="2"/>
      <c r="B17" s="14"/>
      <c r="C17" s="14" t="s">
        <v>19</v>
      </c>
      <c r="D17" s="17"/>
      <c r="E17" s="17"/>
      <c r="F17" s="17"/>
      <c r="G17" s="17"/>
      <c r="H17" s="17"/>
      <c r="I17" s="17"/>
      <c r="J17" s="17"/>
      <c r="K17" s="17"/>
      <c r="L17" s="17"/>
      <c r="M17" s="17"/>
      <c r="N17" s="17"/>
      <c r="O17" s="17"/>
      <c r="P17" s="17"/>
      <c r="Q17" s="17"/>
      <c r="R17" t="s">
        <v>100</v>
      </c>
    </row>
    <row r="18" spans="1:18" x14ac:dyDescent="0.25">
      <c r="A18" s="2"/>
      <c r="B18" s="14"/>
      <c r="C18" s="14" t="s">
        <v>20</v>
      </c>
      <c r="D18" s="17"/>
      <c r="E18" s="17"/>
      <c r="F18" s="17"/>
      <c r="G18" s="17">
        <v>50000</v>
      </c>
      <c r="H18" s="17"/>
      <c r="I18" s="17"/>
      <c r="J18" s="17"/>
      <c r="K18" s="17"/>
      <c r="L18" s="17"/>
      <c r="M18" s="17"/>
      <c r="N18" s="17"/>
      <c r="O18" s="17"/>
      <c r="P18" s="17"/>
      <c r="Q18" s="17"/>
      <c r="R18" t="s">
        <v>100</v>
      </c>
    </row>
    <row r="19" spans="1:18" x14ac:dyDescent="0.25">
      <c r="A19" s="2"/>
      <c r="B19" s="14"/>
      <c r="C19" s="14"/>
      <c r="D19" s="17"/>
      <c r="E19" s="17"/>
      <c r="F19" s="17"/>
      <c r="G19" s="17"/>
      <c r="H19" s="17"/>
      <c r="I19" s="17"/>
      <c r="J19" s="17"/>
      <c r="K19" s="17"/>
      <c r="L19" s="17"/>
      <c r="M19" s="17"/>
      <c r="N19" s="17"/>
      <c r="O19" s="17"/>
      <c r="P19" s="17"/>
      <c r="Q19" s="17"/>
      <c r="R19" t="s">
        <v>100</v>
      </c>
    </row>
    <row r="20" spans="1:18" x14ac:dyDescent="0.25">
      <c r="A20" s="2"/>
      <c r="B20" s="14"/>
      <c r="C20" s="14"/>
      <c r="D20" s="17"/>
      <c r="E20" s="17"/>
      <c r="F20" s="17"/>
      <c r="G20" s="17"/>
      <c r="H20" s="17"/>
      <c r="I20" s="17"/>
      <c r="J20" s="17"/>
      <c r="K20" s="17"/>
      <c r="L20" s="17"/>
      <c r="M20" s="17"/>
      <c r="N20" s="17"/>
      <c r="O20" s="17"/>
      <c r="P20" s="17"/>
      <c r="Q20" s="17"/>
      <c r="R20" t="s">
        <v>100</v>
      </c>
    </row>
    <row r="21" spans="1:18" x14ac:dyDescent="0.25">
      <c r="A21" s="2"/>
      <c r="B21" s="14"/>
      <c r="C21" s="20" t="s">
        <v>21</v>
      </c>
      <c r="D21" s="21">
        <f>SUM(D10:D20)</f>
        <v>0</v>
      </c>
      <c r="E21" s="21">
        <f t="shared" ref="E21:Q21" si="0">SUM(E10:E20)</f>
        <v>25000</v>
      </c>
      <c r="F21" s="21">
        <f t="shared" si="0"/>
        <v>0</v>
      </c>
      <c r="G21" s="21">
        <f t="shared" si="0"/>
        <v>50000</v>
      </c>
      <c r="H21" s="21">
        <f t="shared" si="0"/>
        <v>0</v>
      </c>
      <c r="I21" s="21">
        <f t="shared" si="0"/>
        <v>0</v>
      </c>
      <c r="J21" s="21">
        <f t="shared" si="0"/>
        <v>0</v>
      </c>
      <c r="K21" s="21">
        <f t="shared" si="0"/>
        <v>45000</v>
      </c>
      <c r="L21" s="21">
        <f t="shared" si="0"/>
        <v>0</v>
      </c>
      <c r="M21" s="21">
        <f t="shared" si="0"/>
        <v>0</v>
      </c>
      <c r="N21" s="21">
        <f t="shared" si="0"/>
        <v>0</v>
      </c>
      <c r="O21" s="21">
        <f t="shared" si="0"/>
        <v>50000</v>
      </c>
      <c r="P21" s="21">
        <f t="shared" si="0"/>
        <v>0</v>
      </c>
      <c r="Q21" s="21">
        <f t="shared" si="0"/>
        <v>35000</v>
      </c>
    </row>
    <row r="22" spans="1:18" x14ac:dyDescent="0.25">
      <c r="A22" s="2"/>
    </row>
    <row r="23" spans="1:18" x14ac:dyDescent="0.25">
      <c r="A23" s="2"/>
    </row>
    <row r="24" spans="1:18" x14ac:dyDescent="0.25">
      <c r="A24" s="2"/>
    </row>
    <row r="25" spans="1:18" x14ac:dyDescent="0.25">
      <c r="B25" s="33" t="s">
        <v>42</v>
      </c>
      <c r="C25" s="22" t="s">
        <v>22</v>
      </c>
      <c r="D25" s="13" t="s">
        <v>3</v>
      </c>
      <c r="E25" s="13" t="s">
        <v>4</v>
      </c>
      <c r="F25" s="13" t="s">
        <v>5</v>
      </c>
      <c r="G25" s="13" t="s">
        <v>6</v>
      </c>
      <c r="H25" s="13" t="s">
        <v>7</v>
      </c>
      <c r="I25" s="13" t="s">
        <v>8</v>
      </c>
      <c r="J25" s="13" t="s">
        <v>9</v>
      </c>
      <c r="K25" s="13" t="s">
        <v>10</v>
      </c>
      <c r="L25" s="13" t="s">
        <v>11</v>
      </c>
      <c r="M25" s="13" t="s">
        <v>12</v>
      </c>
      <c r="N25" s="13" t="s">
        <v>13</v>
      </c>
      <c r="O25" s="13" t="s">
        <v>14</v>
      </c>
      <c r="P25" s="13" t="s">
        <v>15</v>
      </c>
      <c r="Q25" s="13" t="s">
        <v>4</v>
      </c>
    </row>
    <row r="26" spans="1:18" x14ac:dyDescent="0.25">
      <c r="B26" s="34"/>
      <c r="C26" s="14"/>
      <c r="D26" s="14"/>
      <c r="E26" s="14"/>
      <c r="F26" s="14"/>
      <c r="G26" s="14"/>
      <c r="H26" s="14"/>
      <c r="I26" s="14"/>
      <c r="J26" s="14"/>
      <c r="K26" s="14"/>
      <c r="L26" s="14"/>
      <c r="M26" s="14"/>
      <c r="N26" s="14"/>
      <c r="O26" s="14"/>
      <c r="P26" s="14"/>
      <c r="Q26" s="14"/>
    </row>
    <row r="27" spans="1:18" x14ac:dyDescent="0.25">
      <c r="B27" s="23" t="s">
        <v>23</v>
      </c>
      <c r="C27" s="24"/>
      <c r="D27" s="25"/>
      <c r="E27" s="25"/>
      <c r="F27" s="25"/>
      <c r="G27" s="25"/>
      <c r="H27" s="25"/>
      <c r="I27" s="25"/>
      <c r="J27" s="25"/>
      <c r="K27" s="25"/>
      <c r="L27" s="25"/>
      <c r="M27" s="25"/>
      <c r="N27" s="25"/>
      <c r="O27" s="25"/>
      <c r="P27" s="25"/>
      <c r="Q27" s="25"/>
    </row>
    <row r="28" spans="1:18" ht="15" customHeight="1" x14ac:dyDescent="0.25">
      <c r="A28" s="3" t="s">
        <v>38</v>
      </c>
      <c r="B28" s="14">
        <f>SUM(D28:Q28)</f>
        <v>0</v>
      </c>
      <c r="C28" s="26" t="s">
        <v>24</v>
      </c>
      <c r="D28" s="27"/>
      <c r="E28" s="27"/>
      <c r="F28" s="27"/>
      <c r="G28" s="27"/>
      <c r="H28" s="27"/>
      <c r="I28" s="27"/>
      <c r="J28" s="27"/>
      <c r="K28" s="27"/>
      <c r="L28" s="27"/>
      <c r="M28" s="27"/>
      <c r="N28" s="27"/>
      <c r="O28" s="27"/>
      <c r="P28" s="27"/>
      <c r="Q28" s="27"/>
      <c r="R28" t="s">
        <v>100</v>
      </c>
    </row>
    <row r="29" spans="1:18" x14ac:dyDescent="0.25">
      <c r="A29" s="3"/>
      <c r="B29" s="14">
        <f t="shared" ref="B29:B30" si="1">SUM(D29:Q29)</f>
        <v>0</v>
      </c>
      <c r="C29" s="14" t="s">
        <v>25</v>
      </c>
      <c r="D29" s="25"/>
      <c r="E29" s="25"/>
      <c r="F29" s="25"/>
      <c r="G29" s="25"/>
      <c r="H29" s="25"/>
      <c r="I29" s="25"/>
      <c r="J29" s="25"/>
      <c r="K29" s="25"/>
      <c r="L29" s="25"/>
      <c r="M29" s="25"/>
      <c r="N29" s="25"/>
      <c r="O29" s="25"/>
      <c r="P29" s="25"/>
      <c r="Q29" s="25"/>
      <c r="R29" t="s">
        <v>100</v>
      </c>
    </row>
    <row r="30" spans="1:18" x14ac:dyDescent="0.25">
      <c r="A30" s="3"/>
      <c r="B30" s="14">
        <f t="shared" si="1"/>
        <v>19000</v>
      </c>
      <c r="C30" s="26" t="s">
        <v>26</v>
      </c>
      <c r="D30" s="27"/>
      <c r="E30" s="27">
        <v>5000</v>
      </c>
      <c r="F30" s="27"/>
      <c r="G30" s="27"/>
      <c r="H30" s="27">
        <v>4000</v>
      </c>
      <c r="I30" s="27"/>
      <c r="J30" s="27"/>
      <c r="K30" s="27"/>
      <c r="L30" s="27"/>
      <c r="M30" s="27">
        <v>10000</v>
      </c>
      <c r="N30" s="27"/>
      <c r="O30" s="27"/>
      <c r="P30" s="27"/>
      <c r="Q30" s="27"/>
      <c r="R30" t="s">
        <v>100</v>
      </c>
    </row>
    <row r="31" spans="1:18" x14ac:dyDescent="0.25">
      <c r="A31" s="3"/>
      <c r="B31" s="14"/>
      <c r="C31" s="14"/>
      <c r="D31" s="25"/>
      <c r="E31" s="25"/>
      <c r="F31" s="25"/>
      <c r="G31" s="25"/>
      <c r="H31" s="25"/>
      <c r="I31" s="25"/>
      <c r="J31" s="25"/>
      <c r="K31" s="25"/>
      <c r="L31" s="25"/>
      <c r="M31" s="25"/>
      <c r="N31" s="25"/>
      <c r="O31" s="25"/>
      <c r="P31" s="25"/>
      <c r="Q31" s="25"/>
      <c r="R31" t="s">
        <v>100</v>
      </c>
    </row>
    <row r="32" spans="1:18" x14ac:dyDescent="0.25">
      <c r="A32" s="3"/>
      <c r="B32" s="14">
        <f t="shared" ref="B32:B33" si="2">SUM(D32:Q32)</f>
        <v>0</v>
      </c>
      <c r="C32" s="26" t="s">
        <v>27</v>
      </c>
      <c r="D32" s="27"/>
      <c r="E32" s="27"/>
      <c r="F32" s="27"/>
      <c r="G32" s="27"/>
      <c r="H32" s="27"/>
      <c r="I32" s="27"/>
      <c r="J32" s="27"/>
      <c r="K32" s="27"/>
      <c r="L32" s="27"/>
      <c r="M32" s="27"/>
      <c r="N32" s="27"/>
      <c r="O32" s="27"/>
      <c r="P32" s="27"/>
      <c r="Q32" s="27"/>
      <c r="R32" t="s">
        <v>100</v>
      </c>
    </row>
    <row r="33" spans="1:18" x14ac:dyDescent="0.25">
      <c r="A33" s="3"/>
      <c r="B33" s="14">
        <f t="shared" si="2"/>
        <v>0</v>
      </c>
      <c r="C33" s="14" t="s">
        <v>28</v>
      </c>
      <c r="D33" s="25"/>
      <c r="E33" s="25"/>
      <c r="F33" s="25"/>
      <c r="G33" s="25"/>
      <c r="H33" s="25"/>
      <c r="I33" s="25"/>
      <c r="J33" s="25"/>
      <c r="K33" s="25"/>
      <c r="L33" s="25"/>
      <c r="M33" s="25"/>
      <c r="N33" s="25"/>
      <c r="O33" s="25"/>
      <c r="P33" s="25"/>
      <c r="Q33" s="25"/>
      <c r="R33" t="s">
        <v>100</v>
      </c>
    </row>
    <row r="34" spans="1:18" x14ac:dyDescent="0.25">
      <c r="A34" s="3"/>
      <c r="B34" s="14"/>
      <c r="C34" s="14"/>
      <c r="D34" s="25"/>
      <c r="E34" s="25"/>
      <c r="F34" s="25"/>
      <c r="G34" s="25"/>
      <c r="H34" s="25"/>
      <c r="I34" s="25"/>
      <c r="J34" s="25"/>
      <c r="K34" s="25"/>
      <c r="L34" s="25"/>
      <c r="M34" s="25"/>
      <c r="N34" s="25"/>
      <c r="O34" s="25"/>
      <c r="P34" s="25"/>
      <c r="Q34" s="25"/>
      <c r="R34" t="s">
        <v>100</v>
      </c>
    </row>
    <row r="35" spans="1:18" x14ac:dyDescent="0.25">
      <c r="A35" s="3"/>
      <c r="B35" s="14"/>
      <c r="C35" s="14"/>
      <c r="D35" s="25"/>
      <c r="E35" s="25"/>
      <c r="F35" s="25"/>
      <c r="G35" s="25"/>
      <c r="H35" s="25"/>
      <c r="I35" s="25"/>
      <c r="J35" s="25"/>
      <c r="K35" s="25"/>
      <c r="L35" s="25"/>
      <c r="M35" s="25"/>
      <c r="N35" s="25"/>
      <c r="O35" s="25"/>
      <c r="P35" s="25"/>
      <c r="Q35" s="25"/>
      <c r="R35" t="s">
        <v>100</v>
      </c>
    </row>
    <row r="36" spans="1:18" x14ac:dyDescent="0.25">
      <c r="A36" s="3"/>
      <c r="B36" s="14"/>
      <c r="C36" s="14"/>
      <c r="D36" s="25"/>
      <c r="E36" s="25"/>
      <c r="F36" s="25"/>
      <c r="G36" s="25"/>
      <c r="H36" s="25"/>
      <c r="I36" s="25"/>
      <c r="J36" s="25"/>
      <c r="K36" s="25"/>
      <c r="L36" s="25"/>
      <c r="M36" s="25"/>
      <c r="N36" s="25"/>
      <c r="O36" s="25"/>
      <c r="P36" s="25"/>
      <c r="Q36" s="25"/>
      <c r="R36" t="s">
        <v>100</v>
      </c>
    </row>
    <row r="37" spans="1:18" x14ac:dyDescent="0.25">
      <c r="A37" s="3"/>
      <c r="B37" s="28" t="s">
        <v>30</v>
      </c>
      <c r="C37" s="29"/>
      <c r="D37" s="25"/>
      <c r="E37" s="25"/>
      <c r="F37" s="25"/>
      <c r="G37" s="25"/>
      <c r="H37" s="25"/>
      <c r="I37" s="25"/>
      <c r="J37" s="25"/>
      <c r="K37" s="25"/>
      <c r="L37" s="25"/>
      <c r="M37" s="25"/>
      <c r="N37" s="25"/>
      <c r="O37" s="25"/>
      <c r="P37" s="25"/>
      <c r="Q37" s="25"/>
    </row>
    <row r="38" spans="1:18" x14ac:dyDescent="0.25">
      <c r="A38" s="3"/>
      <c r="B38" s="14">
        <f>SUM(D38:Q38)</f>
        <v>168000</v>
      </c>
      <c r="C38" s="30" t="s">
        <v>31</v>
      </c>
      <c r="D38" s="31"/>
      <c r="E38" s="31"/>
      <c r="F38" s="31"/>
      <c r="G38" s="31"/>
      <c r="H38" s="31"/>
      <c r="I38" s="31">
        <v>80000</v>
      </c>
      <c r="J38" s="31"/>
      <c r="K38" s="31"/>
      <c r="L38" s="31"/>
      <c r="M38" s="31"/>
      <c r="N38" s="31">
        <v>30000</v>
      </c>
      <c r="O38" s="31"/>
      <c r="P38" s="31"/>
      <c r="Q38" s="31">
        <v>58000</v>
      </c>
      <c r="R38" t="s">
        <v>100</v>
      </c>
    </row>
    <row r="39" spans="1:18" x14ac:dyDescent="0.25">
      <c r="A39" s="3"/>
      <c r="B39" s="14"/>
      <c r="C39" s="14"/>
      <c r="D39" s="25"/>
      <c r="E39" s="25"/>
      <c r="F39" s="25"/>
      <c r="G39" s="25"/>
      <c r="H39" s="25"/>
      <c r="I39" s="25"/>
      <c r="J39" s="25"/>
      <c r="K39" s="25"/>
      <c r="L39" s="25"/>
      <c r="M39" s="25"/>
      <c r="N39" s="25"/>
      <c r="O39" s="25"/>
      <c r="P39" s="25"/>
      <c r="Q39" s="25"/>
      <c r="R39" t="s">
        <v>100</v>
      </c>
    </row>
    <row r="40" spans="1:18" x14ac:dyDescent="0.25">
      <c r="A40" s="3"/>
      <c r="B40" s="14">
        <f>SUM(D40:Q40)</f>
        <v>15000</v>
      </c>
      <c r="C40" s="30" t="s">
        <v>32</v>
      </c>
      <c r="D40" s="31">
        <v>3000</v>
      </c>
      <c r="E40" s="31"/>
      <c r="F40" s="31"/>
      <c r="G40" s="31">
        <v>3000</v>
      </c>
      <c r="H40" s="31"/>
      <c r="I40" s="31"/>
      <c r="J40" s="31">
        <v>3000</v>
      </c>
      <c r="K40" s="31"/>
      <c r="L40" s="31"/>
      <c r="M40" s="31">
        <v>3000</v>
      </c>
      <c r="N40" s="31"/>
      <c r="O40" s="31"/>
      <c r="P40" s="31">
        <v>3000</v>
      </c>
      <c r="Q40" s="31"/>
      <c r="R40" t="s">
        <v>100</v>
      </c>
    </row>
    <row r="41" spans="1:18" x14ac:dyDescent="0.25">
      <c r="A41" s="3"/>
      <c r="B41" s="14">
        <f>SUM(D41:Q41)</f>
        <v>8000</v>
      </c>
      <c r="C41" s="14" t="s">
        <v>33</v>
      </c>
      <c r="D41" s="25">
        <v>2000</v>
      </c>
      <c r="E41" s="25"/>
      <c r="F41" s="25">
        <v>2000</v>
      </c>
      <c r="G41" s="25"/>
      <c r="H41" s="25">
        <v>2000</v>
      </c>
      <c r="I41" s="25"/>
      <c r="J41" s="25">
        <v>2000</v>
      </c>
      <c r="K41" s="25"/>
      <c r="L41" s="25"/>
      <c r="M41" s="25"/>
      <c r="N41" s="25"/>
      <c r="O41" s="25"/>
      <c r="P41" s="25"/>
      <c r="Q41" s="25"/>
      <c r="R41" t="s">
        <v>100</v>
      </c>
    </row>
    <row r="42" spans="1:18" x14ac:dyDescent="0.25">
      <c r="A42" s="3"/>
      <c r="B42" s="14"/>
      <c r="C42" s="14"/>
      <c r="D42" s="25"/>
      <c r="E42" s="25"/>
      <c r="F42" s="25"/>
      <c r="G42" s="25"/>
      <c r="H42" s="25"/>
      <c r="I42" s="25"/>
      <c r="J42" s="25"/>
      <c r="K42" s="25"/>
      <c r="L42" s="25"/>
      <c r="M42" s="25"/>
      <c r="N42" s="25"/>
      <c r="O42" s="25"/>
      <c r="P42" s="25"/>
      <c r="Q42" s="25"/>
      <c r="R42" t="s">
        <v>100</v>
      </c>
    </row>
    <row r="43" spans="1:18" x14ac:dyDescent="0.25">
      <c r="A43" s="3"/>
      <c r="B43" s="14">
        <f>SUM(D43:Q43)</f>
        <v>18000</v>
      </c>
      <c r="C43" s="30" t="s">
        <v>34</v>
      </c>
      <c r="D43" s="31"/>
      <c r="E43" s="31"/>
      <c r="F43" s="31"/>
      <c r="G43" s="31"/>
      <c r="H43" s="31"/>
      <c r="I43" s="31"/>
      <c r="J43" s="31"/>
      <c r="K43" s="31">
        <v>18000</v>
      </c>
      <c r="L43" s="31"/>
      <c r="M43" s="31"/>
      <c r="N43" s="31"/>
      <c r="O43" s="31"/>
      <c r="P43" s="31"/>
      <c r="Q43" s="31"/>
      <c r="R43" t="s">
        <v>100</v>
      </c>
    </row>
    <row r="44" spans="1:18" x14ac:dyDescent="0.25">
      <c r="A44" s="3"/>
      <c r="B44" s="14">
        <f>SUM(D44:Q44)</f>
        <v>0</v>
      </c>
      <c r="C44" s="14" t="s">
        <v>35</v>
      </c>
      <c r="D44" s="25"/>
      <c r="E44" s="25"/>
      <c r="F44" s="25"/>
      <c r="G44" s="25"/>
      <c r="H44" s="25"/>
      <c r="I44" s="25"/>
      <c r="J44" s="25"/>
      <c r="K44" s="25"/>
      <c r="L44" s="25"/>
      <c r="M44" s="25"/>
      <c r="N44" s="25"/>
      <c r="O44" s="25"/>
      <c r="P44" s="25"/>
      <c r="Q44" s="25"/>
      <c r="R44" t="s">
        <v>100</v>
      </c>
    </row>
    <row r="45" spans="1:18" x14ac:dyDescent="0.25">
      <c r="A45" s="3"/>
      <c r="B45" s="14"/>
      <c r="C45" s="14"/>
      <c r="D45" s="25"/>
      <c r="E45" s="25"/>
      <c r="F45" s="25"/>
      <c r="G45" s="25"/>
      <c r="H45" s="25"/>
      <c r="I45" s="25"/>
      <c r="J45" s="25"/>
      <c r="K45" s="25"/>
      <c r="L45" s="25"/>
      <c r="M45" s="25"/>
      <c r="N45" s="25"/>
      <c r="O45" s="25"/>
      <c r="P45" s="25"/>
      <c r="Q45" s="25"/>
      <c r="R45" t="s">
        <v>100</v>
      </c>
    </row>
    <row r="46" spans="1:18" x14ac:dyDescent="0.25">
      <c r="A46" s="3"/>
      <c r="B46" s="14">
        <f>SUM(D46:Q46)</f>
        <v>0</v>
      </c>
      <c r="C46" s="30" t="s">
        <v>36</v>
      </c>
      <c r="D46" s="31"/>
      <c r="E46" s="31"/>
      <c r="F46" s="31"/>
      <c r="G46" s="31"/>
      <c r="H46" s="31"/>
      <c r="I46" s="31"/>
      <c r="J46" s="31"/>
      <c r="K46" s="31"/>
      <c r="L46" s="31"/>
      <c r="M46" s="31"/>
      <c r="N46" s="31"/>
      <c r="O46" s="31"/>
      <c r="P46" s="31"/>
      <c r="Q46" s="31"/>
      <c r="R46" t="s">
        <v>100</v>
      </c>
    </row>
    <row r="47" spans="1:18" x14ac:dyDescent="0.25">
      <c r="A47" s="3"/>
      <c r="B47" s="14"/>
      <c r="C47" s="14"/>
      <c r="D47" s="25"/>
      <c r="E47" s="25"/>
      <c r="F47" s="25"/>
      <c r="G47" s="25"/>
      <c r="H47" s="25"/>
      <c r="I47" s="25"/>
      <c r="J47" s="25"/>
      <c r="K47" s="25"/>
      <c r="L47" s="25"/>
      <c r="M47" s="25"/>
      <c r="N47" s="25"/>
      <c r="O47" s="25"/>
      <c r="P47" s="25"/>
      <c r="Q47" s="25"/>
      <c r="R47" t="s">
        <v>100</v>
      </c>
    </row>
    <row r="48" spans="1:18" x14ac:dyDescent="0.25">
      <c r="A48" s="3"/>
      <c r="B48" s="14"/>
      <c r="C48" s="14"/>
      <c r="D48" s="25"/>
      <c r="E48" s="25"/>
      <c r="F48" s="25"/>
      <c r="G48" s="25"/>
      <c r="H48" s="25"/>
      <c r="I48" s="25"/>
      <c r="J48" s="25"/>
      <c r="K48" s="25"/>
      <c r="L48" s="25"/>
      <c r="M48" s="25"/>
      <c r="N48" s="25"/>
      <c r="O48" s="25"/>
      <c r="P48" s="25"/>
      <c r="Q48" s="25"/>
      <c r="R48" t="s">
        <v>100</v>
      </c>
    </row>
    <row r="49" spans="1:18" x14ac:dyDescent="0.25">
      <c r="A49" s="3"/>
      <c r="B49" s="14"/>
      <c r="C49" s="14"/>
      <c r="D49" s="25"/>
      <c r="E49" s="25"/>
      <c r="F49" s="25"/>
      <c r="G49" s="25"/>
      <c r="H49" s="25"/>
      <c r="I49" s="25"/>
      <c r="J49" s="25"/>
      <c r="K49" s="25"/>
      <c r="L49" s="25"/>
      <c r="M49" s="25"/>
      <c r="N49" s="25"/>
      <c r="O49" s="25"/>
      <c r="P49" s="25"/>
      <c r="Q49" s="25"/>
      <c r="R49" t="s">
        <v>100</v>
      </c>
    </row>
    <row r="50" spans="1:18" x14ac:dyDescent="0.25">
      <c r="B50" s="14"/>
      <c r="C50" s="13" t="s">
        <v>37</v>
      </c>
      <c r="D50" s="32">
        <f>SUM(D27:D49)</f>
        <v>5000</v>
      </c>
      <c r="E50" s="32">
        <f t="shared" ref="E50:Q50" si="3">SUM(E27:E49)</f>
        <v>5000</v>
      </c>
      <c r="F50" s="32">
        <f t="shared" si="3"/>
        <v>2000</v>
      </c>
      <c r="G50" s="32">
        <f t="shared" si="3"/>
        <v>3000</v>
      </c>
      <c r="H50" s="32">
        <f t="shared" si="3"/>
        <v>6000</v>
      </c>
      <c r="I50" s="32">
        <f t="shared" si="3"/>
        <v>80000</v>
      </c>
      <c r="J50" s="32">
        <f t="shared" si="3"/>
        <v>5000</v>
      </c>
      <c r="K50" s="32">
        <f t="shared" si="3"/>
        <v>18000</v>
      </c>
      <c r="L50" s="32">
        <f t="shared" si="3"/>
        <v>0</v>
      </c>
      <c r="M50" s="32">
        <f t="shared" si="3"/>
        <v>13000</v>
      </c>
      <c r="N50" s="32">
        <f t="shared" si="3"/>
        <v>30000</v>
      </c>
      <c r="O50" s="32">
        <f t="shared" si="3"/>
        <v>0</v>
      </c>
      <c r="P50" s="32">
        <f t="shared" si="3"/>
        <v>3000</v>
      </c>
      <c r="Q50" s="32">
        <f t="shared" si="3"/>
        <v>58000</v>
      </c>
    </row>
    <row r="51" spans="1:18" x14ac:dyDescent="0.25">
      <c r="C51" t="s">
        <v>41</v>
      </c>
      <c r="D51" s="11">
        <f>D21-D50</f>
        <v>-5000</v>
      </c>
      <c r="E51" s="11">
        <f t="shared" ref="E51:Q51" si="4">E21-E50</f>
        <v>20000</v>
      </c>
      <c r="F51" s="11">
        <f t="shared" si="4"/>
        <v>-2000</v>
      </c>
      <c r="G51" s="11">
        <f t="shared" si="4"/>
        <v>47000</v>
      </c>
      <c r="H51" s="11">
        <f t="shared" si="4"/>
        <v>-6000</v>
      </c>
      <c r="I51" s="11">
        <f t="shared" si="4"/>
        <v>-80000</v>
      </c>
      <c r="J51" s="11">
        <f t="shared" si="4"/>
        <v>-5000</v>
      </c>
      <c r="K51" s="11">
        <f t="shared" si="4"/>
        <v>27000</v>
      </c>
      <c r="L51" s="11">
        <f t="shared" si="4"/>
        <v>0</v>
      </c>
      <c r="M51" s="11">
        <f t="shared" si="4"/>
        <v>-13000</v>
      </c>
      <c r="N51" s="11">
        <f t="shared" si="4"/>
        <v>-30000</v>
      </c>
      <c r="O51" s="11">
        <f t="shared" si="4"/>
        <v>50000</v>
      </c>
      <c r="P51" s="11">
        <f t="shared" si="4"/>
        <v>-3000</v>
      </c>
      <c r="Q51" s="11">
        <f t="shared" si="4"/>
        <v>-23000</v>
      </c>
    </row>
    <row r="53" spans="1:18" x14ac:dyDescent="0.25">
      <c r="D53" s="9" t="s">
        <v>3</v>
      </c>
      <c r="E53" s="9" t="s">
        <v>4</v>
      </c>
      <c r="F53" s="9" t="s">
        <v>5</v>
      </c>
      <c r="G53" s="9" t="s">
        <v>6</v>
      </c>
      <c r="H53" s="9" t="s">
        <v>7</v>
      </c>
      <c r="I53" s="9" t="s">
        <v>8</v>
      </c>
      <c r="J53" s="9" t="s">
        <v>9</v>
      </c>
      <c r="K53" s="9" t="s">
        <v>10</v>
      </c>
      <c r="L53" s="9" t="s">
        <v>11</v>
      </c>
      <c r="M53" s="9" t="s">
        <v>12</v>
      </c>
      <c r="N53" s="9" t="s">
        <v>13</v>
      </c>
      <c r="O53" s="9" t="s">
        <v>14</v>
      </c>
      <c r="P53" s="9" t="s">
        <v>15</v>
      </c>
      <c r="Q53" s="9" t="s">
        <v>4</v>
      </c>
    </row>
    <row r="54" spans="1:18" x14ac:dyDescent="0.25">
      <c r="C54" s="10" t="s">
        <v>40</v>
      </c>
      <c r="D54" s="35">
        <f>D21-D50</f>
        <v>-5000</v>
      </c>
      <c r="E54" s="35">
        <f>E51+D54</f>
        <v>15000</v>
      </c>
      <c r="F54" s="35">
        <f t="shared" ref="F54:Q54" si="5">F51+E54</f>
        <v>13000</v>
      </c>
      <c r="G54" s="35">
        <f t="shared" si="5"/>
        <v>60000</v>
      </c>
      <c r="H54" s="35">
        <f t="shared" si="5"/>
        <v>54000</v>
      </c>
      <c r="I54" s="35">
        <f t="shared" si="5"/>
        <v>-26000</v>
      </c>
      <c r="J54" s="35">
        <f t="shared" si="5"/>
        <v>-31000</v>
      </c>
      <c r="K54" s="35">
        <f t="shared" si="5"/>
        <v>-4000</v>
      </c>
      <c r="L54" s="35">
        <f t="shared" si="5"/>
        <v>-4000</v>
      </c>
      <c r="M54" s="35">
        <f t="shared" si="5"/>
        <v>-17000</v>
      </c>
      <c r="N54" s="35">
        <f t="shared" si="5"/>
        <v>-47000</v>
      </c>
      <c r="O54" s="35">
        <f t="shared" si="5"/>
        <v>3000</v>
      </c>
      <c r="P54" s="35">
        <f t="shared" si="5"/>
        <v>0</v>
      </c>
      <c r="Q54" s="35">
        <f t="shared" si="5"/>
        <v>-23000</v>
      </c>
    </row>
    <row r="55" spans="1:18" x14ac:dyDescent="0.25">
      <c r="C55" t="str">
        <f t="shared" ref="C55:Q55" si="6">C21</f>
        <v xml:space="preserve">Total des entrées </v>
      </c>
      <c r="D55" s="36">
        <f t="shared" si="6"/>
        <v>0</v>
      </c>
      <c r="E55" s="36">
        <f t="shared" si="6"/>
        <v>25000</v>
      </c>
      <c r="F55" s="36">
        <f t="shared" si="6"/>
        <v>0</v>
      </c>
      <c r="G55" s="36">
        <f t="shared" si="6"/>
        <v>50000</v>
      </c>
      <c r="H55" s="36">
        <f t="shared" si="6"/>
        <v>0</v>
      </c>
      <c r="I55" s="36">
        <f t="shared" si="6"/>
        <v>0</v>
      </c>
      <c r="J55" s="36">
        <f t="shared" si="6"/>
        <v>0</v>
      </c>
      <c r="K55" s="36">
        <f t="shared" si="6"/>
        <v>45000</v>
      </c>
      <c r="L55" s="36">
        <f t="shared" si="6"/>
        <v>0</v>
      </c>
      <c r="M55" s="36">
        <f t="shared" si="6"/>
        <v>0</v>
      </c>
      <c r="N55" s="36">
        <f t="shared" si="6"/>
        <v>0</v>
      </c>
      <c r="O55" s="36">
        <f t="shared" si="6"/>
        <v>50000</v>
      </c>
      <c r="P55" s="36">
        <f t="shared" si="6"/>
        <v>0</v>
      </c>
      <c r="Q55" s="36">
        <f t="shared" si="6"/>
        <v>35000</v>
      </c>
    </row>
    <row r="56" spans="1:18" x14ac:dyDescent="0.25">
      <c r="C56" t="str">
        <f t="shared" ref="C56:Q56" si="7">C50</f>
        <v>Total des sorties</v>
      </c>
      <c r="D56" s="36">
        <f t="shared" si="7"/>
        <v>5000</v>
      </c>
      <c r="E56" s="36">
        <f t="shared" si="7"/>
        <v>5000</v>
      </c>
      <c r="F56" s="36">
        <f t="shared" si="7"/>
        <v>2000</v>
      </c>
      <c r="G56" s="36">
        <f t="shared" si="7"/>
        <v>3000</v>
      </c>
      <c r="H56" s="36">
        <f t="shared" si="7"/>
        <v>6000</v>
      </c>
      <c r="I56" s="36">
        <f t="shared" si="7"/>
        <v>80000</v>
      </c>
      <c r="J56" s="36">
        <f t="shared" si="7"/>
        <v>5000</v>
      </c>
      <c r="K56" s="36">
        <f t="shared" si="7"/>
        <v>18000</v>
      </c>
      <c r="L56" s="36">
        <f t="shared" si="7"/>
        <v>0</v>
      </c>
      <c r="M56" s="36">
        <f t="shared" si="7"/>
        <v>13000</v>
      </c>
      <c r="N56" s="36">
        <f t="shared" si="7"/>
        <v>30000</v>
      </c>
      <c r="O56" s="36">
        <f t="shared" si="7"/>
        <v>0</v>
      </c>
      <c r="P56" s="36">
        <f t="shared" si="7"/>
        <v>3000</v>
      </c>
      <c r="Q56" s="36">
        <f t="shared" si="7"/>
        <v>58000</v>
      </c>
    </row>
  </sheetData>
  <mergeCells count="5">
    <mergeCell ref="F2:L2"/>
    <mergeCell ref="A28:A49"/>
    <mergeCell ref="A11:A24"/>
    <mergeCell ref="B25:B26"/>
    <mergeCell ref="C3:Q3"/>
  </mergeCells>
  <pageMargins left="0.7" right="0.7" top="0.75" bottom="0.75" header="0.3" footer="0.3"/>
  <pageSetup paperSize="9" orientation="portrait" horizontalDpi="4294967293"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96"/>
  <sheetViews>
    <sheetView tabSelected="1" workbookViewId="0">
      <selection activeCell="F56" sqref="F56"/>
    </sheetView>
  </sheetViews>
  <sheetFormatPr baseColWidth="10" defaultRowHeight="15" x14ac:dyDescent="0.25"/>
  <sheetData>
    <row r="2" spans="1:13" ht="18.75" x14ac:dyDescent="0.3">
      <c r="C2" s="95" t="s">
        <v>43</v>
      </c>
      <c r="D2" s="95"/>
      <c r="E2" s="95"/>
      <c r="F2" s="95"/>
      <c r="G2" s="95"/>
      <c r="H2" s="95"/>
      <c r="I2" s="95"/>
      <c r="J2" s="95"/>
      <c r="K2" s="95"/>
      <c r="L2" s="95"/>
    </row>
    <row r="3" spans="1:13" x14ac:dyDescent="0.25">
      <c r="A3" t="s">
        <v>95</v>
      </c>
    </row>
    <row r="4" spans="1:13" x14ac:dyDescent="0.25">
      <c r="C4" s="40" t="s">
        <v>44</v>
      </c>
      <c r="D4" s="40"/>
      <c r="E4" s="40"/>
      <c r="F4" s="40"/>
      <c r="G4" s="40"/>
      <c r="H4" s="40"/>
      <c r="I4" s="40"/>
      <c r="J4" s="40"/>
      <c r="K4" s="40"/>
      <c r="L4" s="40"/>
    </row>
    <row r="5" spans="1:13" x14ac:dyDescent="0.25">
      <c r="C5" s="43" t="s">
        <v>45</v>
      </c>
      <c r="D5" s="43"/>
      <c r="E5" s="43"/>
      <c r="F5" s="43"/>
      <c r="G5" s="43"/>
      <c r="H5" s="43"/>
      <c r="I5" s="43"/>
      <c r="J5" s="43"/>
      <c r="K5" s="43"/>
      <c r="L5" s="43"/>
    </row>
    <row r="6" spans="1:13" x14ac:dyDescent="0.25">
      <c r="C6" s="41" t="s">
        <v>46</v>
      </c>
      <c r="D6" s="41"/>
      <c r="E6" s="41"/>
      <c r="F6" s="41"/>
      <c r="G6" s="41"/>
      <c r="H6" s="41"/>
      <c r="I6" s="41"/>
      <c r="J6" s="41"/>
      <c r="K6" s="41"/>
      <c r="L6" s="5"/>
    </row>
    <row r="7" spans="1:13" x14ac:dyDescent="0.25">
      <c r="C7" s="44" t="s">
        <v>47</v>
      </c>
      <c r="D7" s="44"/>
      <c r="E7" s="44"/>
      <c r="F7" s="44"/>
      <c r="G7" s="44"/>
      <c r="H7" s="44"/>
      <c r="I7" s="44"/>
      <c r="J7" s="44"/>
      <c r="K7" s="44"/>
      <c r="L7" s="44"/>
    </row>
    <row r="10" spans="1:13" ht="37.5" customHeight="1" x14ac:dyDescent="0.25">
      <c r="C10" s="46" t="s">
        <v>48</v>
      </c>
      <c r="D10" s="47"/>
      <c r="E10" s="47"/>
      <c r="F10" s="47"/>
      <c r="G10" s="47"/>
      <c r="H10" s="47"/>
      <c r="I10" s="47"/>
      <c r="J10" s="47"/>
      <c r="K10" s="47"/>
      <c r="L10" s="47"/>
    </row>
    <row r="11" spans="1:13" x14ac:dyDescent="0.25">
      <c r="A11" s="50" t="s">
        <v>57</v>
      </c>
      <c r="B11" s="50"/>
    </row>
    <row r="12" spans="1:13" x14ac:dyDescent="0.25">
      <c r="D12" t="s">
        <v>49</v>
      </c>
      <c r="F12" s="86" t="s">
        <v>50</v>
      </c>
      <c r="G12" s="86" t="s">
        <v>51</v>
      </c>
      <c r="H12" s="86" t="s">
        <v>52</v>
      </c>
      <c r="I12" s="86" t="s">
        <v>53</v>
      </c>
      <c r="J12" s="86" t="s">
        <v>54</v>
      </c>
      <c r="K12" s="86" t="s">
        <v>66</v>
      </c>
      <c r="L12" s="86"/>
      <c r="M12" t="s">
        <v>100</v>
      </c>
    </row>
    <row r="13" spans="1:13" ht="32.25" customHeight="1" x14ac:dyDescent="0.25">
      <c r="C13" s="1"/>
      <c r="D13" s="1"/>
      <c r="E13" s="1"/>
      <c r="F13" s="2" t="s">
        <v>55</v>
      </c>
      <c r="G13" s="2"/>
      <c r="H13" s="2"/>
      <c r="I13" s="2"/>
      <c r="J13" s="2"/>
      <c r="K13" s="2"/>
      <c r="L13" s="2"/>
    </row>
    <row r="14" spans="1:13" x14ac:dyDescent="0.25">
      <c r="C14" s="53">
        <f>SUM(F14:L14)</f>
        <v>43</v>
      </c>
      <c r="D14" s="48" t="s">
        <v>56</v>
      </c>
      <c r="E14" s="48"/>
      <c r="F14" s="99"/>
      <c r="G14" s="99">
        <v>13</v>
      </c>
      <c r="H14" s="99"/>
      <c r="I14" s="99"/>
      <c r="J14" s="99">
        <v>30</v>
      </c>
      <c r="K14" s="99">
        <v>0</v>
      </c>
      <c r="L14" s="99"/>
      <c r="M14" t="s">
        <v>100</v>
      </c>
    </row>
    <row r="15" spans="1:13" x14ac:dyDescent="0.25">
      <c r="D15" s="8" t="s">
        <v>58</v>
      </c>
      <c r="E15" s="8"/>
      <c r="F15" s="100"/>
      <c r="G15" s="100">
        <v>6</v>
      </c>
      <c r="H15" s="100"/>
      <c r="I15" s="100"/>
      <c r="J15" s="100">
        <v>20</v>
      </c>
      <c r="K15" s="100"/>
      <c r="L15" s="100"/>
      <c r="M15" t="s">
        <v>100</v>
      </c>
    </row>
    <row r="16" spans="1:13" x14ac:dyDescent="0.25">
      <c r="C16" s="53">
        <f>SUM(F16:L16)</f>
        <v>678</v>
      </c>
      <c r="D16" s="52" t="s">
        <v>59</v>
      </c>
      <c r="E16" s="52"/>
      <c r="F16" s="101">
        <f>F15*F14</f>
        <v>0</v>
      </c>
      <c r="G16" s="101">
        <f t="shared" ref="G16:L16" si="0">G15*G14</f>
        <v>78</v>
      </c>
      <c r="H16" s="101">
        <f t="shared" si="0"/>
        <v>0</v>
      </c>
      <c r="I16" s="101">
        <f t="shared" si="0"/>
        <v>0</v>
      </c>
      <c r="J16" s="101">
        <f t="shared" si="0"/>
        <v>600</v>
      </c>
      <c r="K16" s="101">
        <f t="shared" si="0"/>
        <v>0</v>
      </c>
      <c r="L16" s="101">
        <f t="shared" si="0"/>
        <v>0</v>
      </c>
    </row>
    <row r="18" spans="2:13" x14ac:dyDescent="0.25">
      <c r="E18" s="39"/>
    </row>
    <row r="19" spans="2:13" ht="15.75" thickBot="1" x14ac:dyDescent="0.3">
      <c r="C19" s="48" t="s">
        <v>60</v>
      </c>
      <c r="D19" s="48"/>
      <c r="E19" s="48"/>
      <c r="F19" s="97"/>
      <c r="G19" s="97">
        <v>130</v>
      </c>
      <c r="H19" s="97"/>
      <c r="I19" s="97"/>
      <c r="J19" s="97">
        <v>410</v>
      </c>
      <c r="K19" s="97"/>
      <c r="L19" s="97"/>
    </row>
    <row r="20" spans="2:13" ht="31.5" customHeight="1" thickBot="1" x14ac:dyDescent="0.3">
      <c r="B20" s="50"/>
      <c r="C20" s="51">
        <f>SUM(F20:L20)</f>
        <v>256140</v>
      </c>
      <c r="D20" s="57" t="s">
        <v>82</v>
      </c>
      <c r="E20" s="57"/>
      <c r="F20" s="58">
        <f t="shared" ref="F20:L20" si="1">F19*F16</f>
        <v>0</v>
      </c>
      <c r="G20" s="58">
        <f t="shared" si="1"/>
        <v>10140</v>
      </c>
      <c r="H20" s="58">
        <f t="shared" si="1"/>
        <v>0</v>
      </c>
      <c r="I20" s="58">
        <f t="shared" si="1"/>
        <v>0</v>
      </c>
      <c r="J20" s="58">
        <f t="shared" si="1"/>
        <v>246000</v>
      </c>
      <c r="K20" s="58">
        <f t="shared" si="1"/>
        <v>0</v>
      </c>
      <c r="L20" s="58">
        <f t="shared" si="1"/>
        <v>0</v>
      </c>
    </row>
    <row r="22" spans="2:13" x14ac:dyDescent="0.25">
      <c r="D22" s="96" t="s">
        <v>61</v>
      </c>
      <c r="E22" s="96"/>
      <c r="F22" s="96"/>
      <c r="G22" s="96"/>
      <c r="H22" s="96"/>
      <c r="I22" s="96"/>
      <c r="J22" s="96"/>
      <c r="K22" s="96"/>
      <c r="L22" s="96"/>
    </row>
    <row r="23" spans="2:13" x14ac:dyDescent="0.25">
      <c r="D23" s="8" t="s">
        <v>63</v>
      </c>
      <c r="E23" s="8"/>
      <c r="F23" s="98"/>
      <c r="G23" s="98">
        <v>190</v>
      </c>
      <c r="H23" s="98"/>
      <c r="I23" s="98"/>
      <c r="J23" s="98">
        <v>110</v>
      </c>
      <c r="K23" s="98">
        <v>0</v>
      </c>
      <c r="L23" s="98"/>
      <c r="M23" t="s">
        <v>100</v>
      </c>
    </row>
    <row r="24" spans="2:13" x14ac:dyDescent="0.25">
      <c r="D24" s="94"/>
      <c r="E24" s="94" t="s">
        <v>64</v>
      </c>
      <c r="F24" s="101"/>
      <c r="G24" s="101">
        <f t="shared" ref="G24:L24" si="2">G23*G14</f>
        <v>2470</v>
      </c>
      <c r="H24" s="101">
        <f t="shared" si="2"/>
        <v>0</v>
      </c>
      <c r="I24" s="101">
        <f t="shared" si="2"/>
        <v>0</v>
      </c>
      <c r="J24" s="101">
        <f t="shared" si="2"/>
        <v>3300</v>
      </c>
      <c r="K24" s="101">
        <f t="shared" si="2"/>
        <v>0</v>
      </c>
      <c r="L24" s="101">
        <f t="shared" si="2"/>
        <v>0</v>
      </c>
    </row>
    <row r="25" spans="2:13" ht="61.5" customHeight="1" x14ac:dyDescent="0.25">
      <c r="D25" s="3" t="s">
        <v>62</v>
      </c>
      <c r="E25" s="3"/>
      <c r="F25" s="98"/>
      <c r="G25" s="98"/>
      <c r="H25" s="98"/>
      <c r="I25" s="98"/>
      <c r="J25" s="98"/>
      <c r="K25" s="98">
        <v>0</v>
      </c>
      <c r="L25" s="98"/>
      <c r="M25" t="s">
        <v>100</v>
      </c>
    </row>
    <row r="26" spans="2:13" ht="15.75" thickBot="1" x14ac:dyDescent="0.3"/>
    <row r="27" spans="2:13" ht="15.75" thickBot="1" x14ac:dyDescent="0.3">
      <c r="C27" s="51">
        <f>SUM(F27:L27)</f>
        <v>5770</v>
      </c>
      <c r="D27" s="48" t="s">
        <v>65</v>
      </c>
      <c r="E27" s="48"/>
      <c r="F27" s="49">
        <f>SUM(F24:F26)</f>
        <v>0</v>
      </c>
      <c r="G27" s="49">
        <f t="shared" ref="G27:L27" si="3">SUM(G24:G26)</f>
        <v>2470</v>
      </c>
      <c r="H27" s="49">
        <f t="shared" si="3"/>
        <v>0</v>
      </c>
      <c r="I27" s="49">
        <f t="shared" si="3"/>
        <v>0</v>
      </c>
      <c r="J27" s="49">
        <f t="shared" si="3"/>
        <v>3300</v>
      </c>
      <c r="K27" s="49">
        <f t="shared" si="3"/>
        <v>0</v>
      </c>
      <c r="L27" s="49">
        <f t="shared" si="3"/>
        <v>0</v>
      </c>
    </row>
    <row r="28" spans="2:13" x14ac:dyDescent="0.25">
      <c r="C28" s="71"/>
      <c r="D28" s="72" t="s">
        <v>88</v>
      </c>
      <c r="E28" s="72"/>
      <c r="F28" s="73" t="e">
        <f>F27/F16</f>
        <v>#DIV/0!</v>
      </c>
      <c r="G28" s="73">
        <f t="shared" ref="G28:L28" si="4">G27/G16</f>
        <v>31.666666666666668</v>
      </c>
      <c r="H28" s="73" t="e">
        <f t="shared" si="4"/>
        <v>#DIV/0!</v>
      </c>
      <c r="I28" s="73" t="e">
        <f t="shared" si="4"/>
        <v>#DIV/0!</v>
      </c>
      <c r="J28" s="73">
        <f t="shared" si="4"/>
        <v>5.5</v>
      </c>
      <c r="K28" s="73" t="e">
        <f t="shared" si="4"/>
        <v>#DIV/0!</v>
      </c>
      <c r="L28" s="73" t="e">
        <f t="shared" si="4"/>
        <v>#DIV/0!</v>
      </c>
    </row>
    <row r="29" spans="2:13" ht="30.75" customHeight="1" x14ac:dyDescent="0.25">
      <c r="C29" s="59">
        <f>SUM(F29:L29)</f>
        <v>261910</v>
      </c>
      <c r="D29" s="2" t="s">
        <v>83</v>
      </c>
      <c r="E29" s="8"/>
      <c r="F29" s="54">
        <f>F27+F20</f>
        <v>0</v>
      </c>
      <c r="G29" s="54">
        <f t="shared" ref="G29:L29" si="5">G27+G20</f>
        <v>12610</v>
      </c>
      <c r="H29" s="54">
        <f t="shared" si="5"/>
        <v>0</v>
      </c>
      <c r="I29" s="54">
        <f t="shared" si="5"/>
        <v>0</v>
      </c>
      <c r="J29" s="54">
        <f t="shared" si="5"/>
        <v>249300</v>
      </c>
      <c r="K29" s="54">
        <f t="shared" si="5"/>
        <v>0</v>
      </c>
      <c r="L29" s="54">
        <f t="shared" si="5"/>
        <v>0</v>
      </c>
    </row>
    <row r="30" spans="2:13" ht="15" customHeight="1" x14ac:dyDescent="0.25">
      <c r="C30" s="59"/>
      <c r="D30" s="60" t="s">
        <v>84</v>
      </c>
      <c r="E30" s="60"/>
      <c r="F30" s="61">
        <f>F29/$C$29</f>
        <v>0</v>
      </c>
      <c r="G30" s="61">
        <f t="shared" ref="G30:L30" si="6">G29/$C$29</f>
        <v>4.8146309801076703E-2</v>
      </c>
      <c r="H30" s="61">
        <f t="shared" si="6"/>
        <v>0</v>
      </c>
      <c r="I30" s="61">
        <f t="shared" si="6"/>
        <v>0</v>
      </c>
      <c r="J30" s="61">
        <f t="shared" si="6"/>
        <v>0.9518536901989233</v>
      </c>
      <c r="K30" s="61">
        <f t="shared" si="6"/>
        <v>0</v>
      </c>
      <c r="L30" s="61">
        <f t="shared" si="6"/>
        <v>0</v>
      </c>
    </row>
    <row r="32" spans="2:13" ht="15.75" thickBot="1" x14ac:dyDescent="0.3">
      <c r="C32" s="7" t="s">
        <v>67</v>
      </c>
      <c r="D32" s="7"/>
      <c r="E32" s="7"/>
      <c r="F32" s="53" t="str">
        <f>F12</f>
        <v xml:space="preserve">Blé </v>
      </c>
      <c r="G32" s="53" t="str">
        <f t="shared" ref="G32:L32" si="7">G12</f>
        <v>Orge</v>
      </c>
      <c r="H32" s="53" t="str">
        <f t="shared" si="7"/>
        <v xml:space="preserve">Mais </v>
      </c>
      <c r="I32" s="53" t="str">
        <f t="shared" si="7"/>
        <v xml:space="preserve">P de T </v>
      </c>
      <c r="J32" s="53" t="str">
        <f t="shared" si="7"/>
        <v xml:space="preserve">Lait </v>
      </c>
      <c r="K32" s="53" t="str">
        <f t="shared" si="7"/>
        <v xml:space="preserve">VA </v>
      </c>
      <c r="L32" s="53">
        <f t="shared" si="7"/>
        <v>0</v>
      </c>
    </row>
    <row r="33" spans="3:13" x14ac:dyDescent="0.25">
      <c r="C33" s="106">
        <f>(F33*$F$14)+(G33*$G$14)+(H33*$H$14)+(I33*$I$14)+(J33*$J$14)+(K33*$K$14)+(L33*$L$14)</f>
        <v>2800</v>
      </c>
      <c r="D33" s="102" t="s">
        <v>69</v>
      </c>
      <c r="E33" s="102"/>
      <c r="F33" s="110"/>
      <c r="G33" s="110">
        <v>100</v>
      </c>
      <c r="H33" s="110"/>
      <c r="I33" s="110"/>
      <c r="J33" s="110">
        <v>50</v>
      </c>
      <c r="K33" s="110"/>
      <c r="L33" s="110"/>
      <c r="M33" t="s">
        <v>100</v>
      </c>
    </row>
    <row r="34" spans="3:13" x14ac:dyDescent="0.25">
      <c r="C34" s="107">
        <f t="shared" ref="C34:C36" si="8">(F34*$F$14)+(G34*$G$14)+(H34*$H$14)+(I34*$I$14)+(J34*$J$14)+(K34*$K$14)+(L34*$L$14)</f>
        <v>9450</v>
      </c>
      <c r="D34" s="102" t="s">
        <v>70</v>
      </c>
      <c r="E34" s="102"/>
      <c r="F34" s="110"/>
      <c r="G34" s="110">
        <v>150</v>
      </c>
      <c r="H34" s="110"/>
      <c r="I34" s="110"/>
      <c r="J34" s="110">
        <v>250</v>
      </c>
      <c r="K34" s="110"/>
      <c r="L34" s="110"/>
      <c r="M34" t="s">
        <v>100</v>
      </c>
    </row>
    <row r="35" spans="3:13" x14ac:dyDescent="0.25">
      <c r="C35" s="107">
        <f t="shared" si="8"/>
        <v>3250</v>
      </c>
      <c r="D35" s="102" t="s">
        <v>71</v>
      </c>
      <c r="E35" s="102"/>
      <c r="F35" s="110"/>
      <c r="G35" s="110">
        <v>250</v>
      </c>
      <c r="H35" s="110"/>
      <c r="I35" s="110"/>
      <c r="J35" s="110"/>
      <c r="K35" s="110"/>
      <c r="L35" s="110"/>
      <c r="M35" t="s">
        <v>100</v>
      </c>
    </row>
    <row r="36" spans="3:13" ht="15.75" thickBot="1" x14ac:dyDescent="0.3">
      <c r="C36" s="108">
        <f t="shared" si="8"/>
        <v>1500</v>
      </c>
      <c r="D36" s="102" t="s">
        <v>72</v>
      </c>
      <c r="E36" s="102"/>
      <c r="F36" s="110"/>
      <c r="G36" s="110"/>
      <c r="H36" s="110"/>
      <c r="I36" s="110"/>
      <c r="J36" s="110">
        <v>50</v>
      </c>
      <c r="K36" s="110"/>
      <c r="L36" s="110"/>
      <c r="M36" t="s">
        <v>100</v>
      </c>
    </row>
    <row r="37" spans="3:13" ht="15.75" thickBot="1" x14ac:dyDescent="0.3">
      <c r="D37" s="55" t="s">
        <v>73</v>
      </c>
      <c r="E37" s="55"/>
      <c r="F37" s="111">
        <f>SUM(F33:F36)</f>
        <v>0</v>
      </c>
      <c r="G37" s="111">
        <f t="shared" ref="G37:L37" si="9">SUM(G33:G36)</f>
        <v>500</v>
      </c>
      <c r="H37" s="111">
        <f t="shared" si="9"/>
        <v>0</v>
      </c>
      <c r="I37" s="111">
        <f t="shared" si="9"/>
        <v>0</v>
      </c>
      <c r="J37" s="111">
        <f t="shared" si="9"/>
        <v>350</v>
      </c>
      <c r="K37" s="111">
        <f t="shared" si="9"/>
        <v>0</v>
      </c>
      <c r="L37" s="111">
        <f t="shared" si="9"/>
        <v>0</v>
      </c>
    </row>
    <row r="38" spans="3:13" ht="15.75" thickBot="1" x14ac:dyDescent="0.3">
      <c r="C38" s="65">
        <f>SUM(F38:L38)</f>
        <v>17000</v>
      </c>
      <c r="D38" s="8" t="s">
        <v>74</v>
      </c>
      <c r="E38" s="8"/>
      <c r="F38" s="111">
        <f>F37*F14</f>
        <v>0</v>
      </c>
      <c r="G38" s="111">
        <f t="shared" ref="G38:L38" si="10">G37*G14</f>
        <v>6500</v>
      </c>
      <c r="H38" s="111">
        <f t="shared" si="10"/>
        <v>0</v>
      </c>
      <c r="I38" s="111">
        <f t="shared" si="10"/>
        <v>0</v>
      </c>
      <c r="J38" s="111">
        <f t="shared" si="10"/>
        <v>10500</v>
      </c>
      <c r="K38" s="111">
        <f t="shared" si="10"/>
        <v>0</v>
      </c>
      <c r="L38" s="111">
        <f t="shared" si="10"/>
        <v>0</v>
      </c>
    </row>
    <row r="39" spans="3:13" ht="15.75" thickBot="1" x14ac:dyDescent="0.3">
      <c r="C39" s="65">
        <f>SUM(F39:L39)</f>
        <v>2500</v>
      </c>
      <c r="D39" s="102" t="s">
        <v>68</v>
      </c>
      <c r="E39" s="102"/>
      <c r="F39" s="25"/>
      <c r="G39" s="25"/>
      <c r="H39" s="25"/>
      <c r="I39" s="25"/>
      <c r="J39" s="25">
        <v>2500</v>
      </c>
      <c r="K39" s="25"/>
      <c r="L39" s="25"/>
      <c r="M39" t="s">
        <v>100</v>
      </c>
    </row>
    <row r="40" spans="3:13" ht="15.75" thickBot="1" x14ac:dyDescent="0.3">
      <c r="C40" s="108">
        <f t="shared" ref="C40:C42" si="11">(F40*$F$14)+(G40*$G$14)+(H40*$H$14)+(I40*$I$14)+(J40*$J$14)+(K40*$K$14)+(L40*$L$14)</f>
        <v>0</v>
      </c>
      <c r="D40" s="102"/>
      <c r="E40" s="102"/>
      <c r="F40" s="25"/>
      <c r="G40" s="25"/>
      <c r="H40" s="25"/>
      <c r="I40" s="25"/>
      <c r="J40" s="25"/>
      <c r="K40" s="25"/>
      <c r="L40" s="25"/>
      <c r="M40" t="s">
        <v>100</v>
      </c>
    </row>
    <row r="41" spans="3:13" ht="15.75" thickBot="1" x14ac:dyDescent="0.3">
      <c r="C41" s="108">
        <f t="shared" si="11"/>
        <v>0</v>
      </c>
      <c r="D41" s="102"/>
      <c r="E41" s="102"/>
      <c r="F41" s="25"/>
      <c r="G41" s="25"/>
      <c r="H41" s="25"/>
      <c r="I41" s="25"/>
      <c r="J41" s="25"/>
      <c r="K41" s="25"/>
      <c r="L41" s="25"/>
      <c r="M41" t="s">
        <v>100</v>
      </c>
    </row>
    <row r="42" spans="3:13" ht="15.75" thickBot="1" x14ac:dyDescent="0.3">
      <c r="C42" s="108">
        <f t="shared" si="11"/>
        <v>0</v>
      </c>
      <c r="D42" s="103"/>
      <c r="E42" s="104"/>
      <c r="F42" s="25"/>
      <c r="G42" s="25"/>
      <c r="H42" s="25"/>
      <c r="I42" s="25"/>
      <c r="J42" s="25"/>
      <c r="K42" s="25"/>
      <c r="L42" s="25"/>
      <c r="M42" t="s">
        <v>100</v>
      </c>
    </row>
    <row r="43" spans="3:13" x14ac:dyDescent="0.25">
      <c r="C43" s="66">
        <f>SUM(F43:L43)</f>
        <v>19500</v>
      </c>
      <c r="D43" s="6" t="s">
        <v>75</v>
      </c>
      <c r="E43" s="6"/>
      <c r="F43" s="56">
        <f>SUM(F38:F42)</f>
        <v>0</v>
      </c>
      <c r="G43" s="56">
        <f t="shared" ref="G43:L43" si="12">SUM(G38:G42)</f>
        <v>6500</v>
      </c>
      <c r="H43" s="56">
        <f t="shared" si="12"/>
        <v>0</v>
      </c>
      <c r="I43" s="56">
        <f t="shared" si="12"/>
        <v>0</v>
      </c>
      <c r="J43" s="56">
        <f t="shared" si="12"/>
        <v>13000</v>
      </c>
      <c r="K43" s="56">
        <f t="shared" si="12"/>
        <v>0</v>
      </c>
      <c r="L43" s="56">
        <f t="shared" si="12"/>
        <v>0</v>
      </c>
    </row>
    <row r="46" spans="3:13" ht="15.75" thickBot="1" x14ac:dyDescent="0.3">
      <c r="C46" s="7" t="s">
        <v>29</v>
      </c>
      <c r="D46" s="7"/>
      <c r="E46" s="7"/>
      <c r="F46" s="53" t="str">
        <f t="shared" ref="F46:L46" si="13">F12</f>
        <v xml:space="preserve">Blé </v>
      </c>
      <c r="G46" s="53" t="str">
        <f t="shared" si="13"/>
        <v>Orge</v>
      </c>
      <c r="H46" s="53" t="str">
        <f t="shared" si="13"/>
        <v xml:space="preserve">Mais </v>
      </c>
      <c r="I46" s="53" t="str">
        <f t="shared" si="13"/>
        <v xml:space="preserve">P de T </v>
      </c>
      <c r="J46" s="53" t="str">
        <f t="shared" si="13"/>
        <v xml:space="preserve">Lait </v>
      </c>
      <c r="K46" s="53" t="str">
        <f t="shared" si="13"/>
        <v xml:space="preserve">VA </v>
      </c>
      <c r="L46" s="53">
        <f t="shared" si="13"/>
        <v>0</v>
      </c>
    </row>
    <row r="47" spans="3:13" ht="15.75" thickBot="1" x14ac:dyDescent="0.3">
      <c r="C47" s="109">
        <f>SUM(F47:L47)</f>
        <v>0</v>
      </c>
      <c r="D47" s="102" t="s">
        <v>80</v>
      </c>
      <c r="E47" s="102"/>
      <c r="F47" s="25"/>
      <c r="G47" s="25"/>
      <c r="H47" s="25"/>
      <c r="I47" s="25"/>
      <c r="J47" s="25"/>
      <c r="K47" s="25"/>
      <c r="L47" s="25"/>
      <c r="M47" t="s">
        <v>100</v>
      </c>
    </row>
    <row r="48" spans="3:13" ht="15.75" thickBot="1" x14ac:dyDescent="0.3">
      <c r="C48" s="109">
        <f t="shared" ref="C48:C60" si="14">SUM(F48:L48)</f>
        <v>2500</v>
      </c>
      <c r="D48" s="102" t="s">
        <v>76</v>
      </c>
      <c r="E48" s="102"/>
      <c r="F48" s="25"/>
      <c r="G48" s="25"/>
      <c r="H48" s="25"/>
      <c r="I48" s="25"/>
      <c r="J48" s="25">
        <v>2500</v>
      </c>
      <c r="K48" s="25"/>
      <c r="L48" s="25"/>
      <c r="M48" t="s">
        <v>100</v>
      </c>
    </row>
    <row r="49" spans="3:13" ht="15.75" thickBot="1" x14ac:dyDescent="0.3">
      <c r="C49" s="109">
        <f t="shared" si="14"/>
        <v>0</v>
      </c>
      <c r="D49" s="102" t="s">
        <v>77</v>
      </c>
      <c r="E49" s="102"/>
      <c r="F49" s="25"/>
      <c r="G49" s="25"/>
      <c r="H49" s="25"/>
      <c r="I49" s="25"/>
      <c r="J49" s="25"/>
      <c r="K49" s="25"/>
      <c r="L49" s="25"/>
      <c r="M49" t="s">
        <v>100</v>
      </c>
    </row>
    <row r="50" spans="3:13" ht="15.75" thickBot="1" x14ac:dyDescent="0.3">
      <c r="C50" s="109">
        <f t="shared" si="14"/>
        <v>3300</v>
      </c>
      <c r="D50" s="102" t="s">
        <v>78</v>
      </c>
      <c r="E50" s="102"/>
      <c r="F50" s="25"/>
      <c r="G50" s="25">
        <v>800</v>
      </c>
      <c r="H50" s="25"/>
      <c r="I50" s="25"/>
      <c r="J50" s="25">
        <v>2500</v>
      </c>
      <c r="K50" s="25"/>
      <c r="L50" s="25"/>
      <c r="M50" t="s">
        <v>100</v>
      </c>
    </row>
    <row r="51" spans="3:13" ht="15.75" thickBot="1" x14ac:dyDescent="0.3">
      <c r="C51" s="109">
        <f t="shared" si="14"/>
        <v>40000</v>
      </c>
      <c r="D51" s="102" t="s">
        <v>79</v>
      </c>
      <c r="E51" s="102"/>
      <c r="F51" s="25"/>
      <c r="G51" s="25"/>
      <c r="H51" s="25"/>
      <c r="I51" s="25"/>
      <c r="J51" s="25">
        <v>40000</v>
      </c>
      <c r="K51" s="25"/>
      <c r="L51" s="25"/>
      <c r="M51" t="s">
        <v>100</v>
      </c>
    </row>
    <row r="52" spans="3:13" ht="15.75" thickBot="1" x14ac:dyDescent="0.3">
      <c r="C52" s="109">
        <f t="shared" si="14"/>
        <v>0</v>
      </c>
      <c r="D52" s="102" t="s">
        <v>81</v>
      </c>
      <c r="E52" s="102"/>
      <c r="F52" s="25"/>
      <c r="G52" s="25"/>
      <c r="H52" s="25"/>
      <c r="I52" s="25"/>
      <c r="J52" s="25"/>
      <c r="K52" s="25"/>
      <c r="L52" s="25"/>
      <c r="M52" t="s">
        <v>100</v>
      </c>
    </row>
    <row r="53" spans="3:13" ht="15.75" thickBot="1" x14ac:dyDescent="0.3">
      <c r="C53" s="109">
        <f t="shared" si="14"/>
        <v>0</v>
      </c>
      <c r="D53" s="103"/>
      <c r="E53" s="104"/>
      <c r="F53" s="25"/>
      <c r="G53" s="25"/>
      <c r="H53" s="25"/>
      <c r="I53" s="25"/>
      <c r="J53" s="25"/>
      <c r="K53" s="25"/>
      <c r="L53" s="25"/>
      <c r="M53" t="s">
        <v>100</v>
      </c>
    </row>
    <row r="54" spans="3:13" ht="15.75" thickBot="1" x14ac:dyDescent="0.3">
      <c r="C54" s="109">
        <f t="shared" si="14"/>
        <v>0</v>
      </c>
      <c r="D54" s="103"/>
      <c r="E54" s="104"/>
      <c r="F54" s="25"/>
      <c r="G54" s="25"/>
      <c r="H54" s="25"/>
      <c r="I54" s="25"/>
      <c r="J54" s="25"/>
      <c r="K54" s="25"/>
      <c r="L54" s="25"/>
      <c r="M54" t="s">
        <v>100</v>
      </c>
    </row>
    <row r="55" spans="3:13" ht="15.75" thickBot="1" x14ac:dyDescent="0.3">
      <c r="C55" s="109">
        <f t="shared" si="14"/>
        <v>0</v>
      </c>
      <c r="D55" s="103"/>
      <c r="E55" s="104"/>
      <c r="F55" s="25"/>
      <c r="G55" s="25"/>
      <c r="H55" s="25"/>
      <c r="I55" s="25"/>
      <c r="J55" s="25"/>
      <c r="K55" s="25"/>
      <c r="L55" s="25"/>
      <c r="M55" t="s">
        <v>100</v>
      </c>
    </row>
    <row r="56" spans="3:13" ht="33.75" customHeight="1" thickBot="1" x14ac:dyDescent="0.3">
      <c r="C56" s="63" t="s">
        <v>85</v>
      </c>
      <c r="D56" s="64"/>
      <c r="E56" s="62">
        <v>4500</v>
      </c>
      <c r="F56" s="105">
        <f>$E$56*F30</f>
        <v>0</v>
      </c>
      <c r="G56" s="105">
        <f t="shared" ref="G56:L56" si="15">$E$56*G30</f>
        <v>216.65839410484517</v>
      </c>
      <c r="H56" s="105">
        <f t="shared" si="15"/>
        <v>0</v>
      </c>
      <c r="I56" s="105">
        <f t="shared" si="15"/>
        <v>0</v>
      </c>
      <c r="J56" s="105">
        <f t="shared" si="15"/>
        <v>4283.3416058951552</v>
      </c>
      <c r="K56" s="105">
        <f t="shared" si="15"/>
        <v>0</v>
      </c>
      <c r="L56" s="105">
        <f t="shared" si="15"/>
        <v>0</v>
      </c>
    </row>
    <row r="57" spans="3:13" ht="15.75" thickBot="1" x14ac:dyDescent="0.3">
      <c r="C57" s="109">
        <f t="shared" si="14"/>
        <v>0</v>
      </c>
      <c r="D57" s="102" t="s">
        <v>87</v>
      </c>
      <c r="E57" s="102"/>
      <c r="F57" s="25"/>
      <c r="G57" s="25"/>
      <c r="H57" s="25"/>
      <c r="I57" s="25"/>
      <c r="J57" s="25"/>
      <c r="K57" s="25"/>
      <c r="L57" s="25"/>
      <c r="M57" t="s">
        <v>100</v>
      </c>
    </row>
    <row r="58" spans="3:13" ht="15.75" thickBot="1" x14ac:dyDescent="0.3">
      <c r="C58" s="109">
        <f t="shared" si="14"/>
        <v>0</v>
      </c>
      <c r="D58" s="102"/>
      <c r="E58" s="102"/>
      <c r="F58" s="25"/>
      <c r="G58" s="25"/>
      <c r="H58" s="25"/>
      <c r="I58" s="25"/>
      <c r="J58" s="25"/>
      <c r="K58" s="25"/>
      <c r="L58" s="25"/>
      <c r="M58" t="s">
        <v>100</v>
      </c>
    </row>
    <row r="59" spans="3:13" ht="15.75" thickBot="1" x14ac:dyDescent="0.3">
      <c r="C59" s="109">
        <f t="shared" si="14"/>
        <v>0</v>
      </c>
      <c r="D59" s="102"/>
      <c r="E59" s="102"/>
      <c r="F59" s="25"/>
      <c r="G59" s="25"/>
      <c r="H59" s="25"/>
      <c r="I59" s="25"/>
      <c r="J59" s="25"/>
      <c r="K59" s="25"/>
      <c r="L59" s="25"/>
      <c r="M59" t="s">
        <v>100</v>
      </c>
    </row>
    <row r="60" spans="3:13" ht="15.75" thickBot="1" x14ac:dyDescent="0.3">
      <c r="C60" s="109">
        <f t="shared" si="14"/>
        <v>0</v>
      </c>
      <c r="D60" s="102"/>
      <c r="E60" s="102"/>
      <c r="F60" s="25"/>
      <c r="G60" s="25"/>
      <c r="H60" s="25"/>
      <c r="I60" s="25"/>
      <c r="J60" s="25"/>
      <c r="K60" s="25"/>
      <c r="L60" s="25"/>
      <c r="M60" t="s">
        <v>100</v>
      </c>
    </row>
    <row r="61" spans="3:13" ht="15.75" thickBot="1" x14ac:dyDescent="0.3">
      <c r="C61" s="67">
        <f>SUM(F61:L61)</f>
        <v>50300</v>
      </c>
      <c r="D61" s="6" t="s">
        <v>86</v>
      </c>
      <c r="E61" s="6"/>
      <c r="F61" s="56">
        <f>SUM(F47:F60)</f>
        <v>0</v>
      </c>
      <c r="G61" s="56">
        <f t="shared" ref="G61:L61" si="16">SUM(G47:G60)</f>
        <v>1016.6583941048452</v>
      </c>
      <c r="H61" s="56">
        <f t="shared" si="16"/>
        <v>0</v>
      </c>
      <c r="I61" s="56">
        <f t="shared" si="16"/>
        <v>0</v>
      </c>
      <c r="J61" s="56">
        <f t="shared" si="16"/>
        <v>49283.341605895155</v>
      </c>
      <c r="K61" s="56">
        <f t="shared" si="16"/>
        <v>0</v>
      </c>
      <c r="L61" s="56">
        <f t="shared" si="16"/>
        <v>0</v>
      </c>
    </row>
    <row r="64" spans="3:13" x14ac:dyDescent="0.25">
      <c r="F64" s="53" t="str">
        <f t="shared" ref="F64:L64" si="17">F12</f>
        <v xml:space="preserve">Blé </v>
      </c>
      <c r="G64" s="53" t="str">
        <f t="shared" si="17"/>
        <v>Orge</v>
      </c>
      <c r="H64" s="53" t="str">
        <f t="shared" si="17"/>
        <v xml:space="preserve">Mais </v>
      </c>
      <c r="I64" s="53" t="str">
        <f t="shared" si="17"/>
        <v xml:space="preserve">P de T </v>
      </c>
      <c r="J64" s="53" t="str">
        <f t="shared" si="17"/>
        <v xml:space="preserve">Lait </v>
      </c>
      <c r="K64" s="53" t="str">
        <f t="shared" si="17"/>
        <v xml:space="preserve">VA </v>
      </c>
      <c r="L64" s="53">
        <f t="shared" si="17"/>
        <v>0</v>
      </c>
    </row>
    <row r="65" spans="3:12" x14ac:dyDescent="0.25">
      <c r="C65" s="68" t="s">
        <v>96</v>
      </c>
      <c r="D65" s="68"/>
      <c r="E65" s="68"/>
      <c r="F65" s="69" t="e">
        <f>(F61+F43)/F16</f>
        <v>#DIV/0!</v>
      </c>
      <c r="G65" s="69">
        <f t="shared" ref="G65:L65" si="18">(G61+G43)/G16</f>
        <v>96.367415309036474</v>
      </c>
      <c r="H65" s="69" t="e">
        <f t="shared" si="18"/>
        <v>#DIV/0!</v>
      </c>
      <c r="I65" s="69" t="e">
        <f t="shared" si="18"/>
        <v>#DIV/0!</v>
      </c>
      <c r="J65" s="69">
        <f t="shared" si="18"/>
        <v>103.8055693431586</v>
      </c>
      <c r="K65" s="69" t="e">
        <f t="shared" si="18"/>
        <v>#DIV/0!</v>
      </c>
      <c r="L65" s="69" t="e">
        <f t="shared" si="18"/>
        <v>#DIV/0!</v>
      </c>
    </row>
    <row r="66" spans="3:12" x14ac:dyDescent="0.25">
      <c r="F66" t="str">
        <f t="shared" ref="F66:L66" si="19">F12</f>
        <v xml:space="preserve">Blé </v>
      </c>
      <c r="G66" t="str">
        <f t="shared" si="19"/>
        <v>Orge</v>
      </c>
      <c r="H66" t="str">
        <f t="shared" si="19"/>
        <v xml:space="preserve">Mais </v>
      </c>
      <c r="I66" t="str">
        <f t="shared" si="19"/>
        <v xml:space="preserve">P de T </v>
      </c>
      <c r="J66" t="str">
        <f t="shared" si="19"/>
        <v xml:space="preserve">Lait </v>
      </c>
      <c r="K66" t="str">
        <f t="shared" si="19"/>
        <v xml:space="preserve">VA </v>
      </c>
      <c r="L66">
        <f t="shared" si="19"/>
        <v>0</v>
      </c>
    </row>
    <row r="67" spans="3:12" x14ac:dyDescent="0.25">
      <c r="C67" s="70" t="s">
        <v>89</v>
      </c>
      <c r="D67" s="70"/>
      <c r="E67" s="70"/>
      <c r="F67" s="74" t="e">
        <f>F65-F28</f>
        <v>#DIV/0!</v>
      </c>
      <c r="G67" s="74">
        <f t="shared" ref="G67:L67" si="20">G65-G28</f>
        <v>64.700748642369803</v>
      </c>
      <c r="H67" s="74" t="e">
        <f t="shared" si="20"/>
        <v>#DIV/0!</v>
      </c>
      <c r="I67" s="74" t="e">
        <f t="shared" si="20"/>
        <v>#DIV/0!</v>
      </c>
      <c r="J67" s="74">
        <f t="shared" si="20"/>
        <v>98.305569343158595</v>
      </c>
      <c r="K67" s="74" t="e">
        <f t="shared" si="20"/>
        <v>#DIV/0!</v>
      </c>
      <c r="L67" s="74" t="e">
        <f t="shared" si="20"/>
        <v>#DIV/0!</v>
      </c>
    </row>
    <row r="69" spans="3:12" ht="49.5" customHeight="1" x14ac:dyDescent="0.25">
      <c r="C69" s="2" t="s">
        <v>90</v>
      </c>
      <c r="D69" s="8"/>
      <c r="E69" s="75">
        <v>25000</v>
      </c>
      <c r="F69" s="85" t="str">
        <f t="shared" ref="F69:L69" si="21">F12</f>
        <v xml:space="preserve">Blé </v>
      </c>
      <c r="G69" s="85" t="str">
        <f t="shared" si="21"/>
        <v>Orge</v>
      </c>
      <c r="H69" s="85" t="str">
        <f t="shared" si="21"/>
        <v xml:space="preserve">Mais </v>
      </c>
      <c r="I69" s="85" t="str">
        <f t="shared" si="21"/>
        <v xml:space="preserve">P de T </v>
      </c>
      <c r="J69" s="85" t="str">
        <f t="shared" si="21"/>
        <v xml:space="preserve">Lait </v>
      </c>
      <c r="K69" s="85" t="str">
        <f t="shared" si="21"/>
        <v xml:space="preserve">VA </v>
      </c>
      <c r="L69" s="85">
        <f t="shared" si="21"/>
        <v>0</v>
      </c>
    </row>
    <row r="70" spans="3:12" x14ac:dyDescent="0.25">
      <c r="C70" s="80" t="s">
        <v>92</v>
      </c>
      <c r="D70" s="80"/>
      <c r="E70" s="80"/>
      <c r="F70" s="79">
        <f>($E$69/$C$16)</f>
        <v>36.873156342182888</v>
      </c>
      <c r="G70" s="79"/>
      <c r="H70" s="79"/>
      <c r="I70" s="79"/>
      <c r="J70" s="79"/>
      <c r="K70" s="79"/>
      <c r="L70" s="79"/>
    </row>
    <row r="71" spans="3:12" x14ac:dyDescent="0.25">
      <c r="C71" s="4" t="s">
        <v>91</v>
      </c>
      <c r="D71" s="4"/>
      <c r="E71" s="4"/>
      <c r="F71" s="77" t="e">
        <f>F67+$F$70</f>
        <v>#DIV/0!</v>
      </c>
      <c r="G71" s="77">
        <f t="shared" ref="G71:L71" si="22">G67+$F$70</f>
        <v>101.57390498455268</v>
      </c>
      <c r="H71" s="77" t="e">
        <f t="shared" si="22"/>
        <v>#DIV/0!</v>
      </c>
      <c r="I71" s="77" t="e">
        <f t="shared" si="22"/>
        <v>#DIV/0!</v>
      </c>
      <c r="J71" s="77">
        <f t="shared" si="22"/>
        <v>135.17872568534148</v>
      </c>
      <c r="K71" s="77" t="e">
        <f t="shared" si="22"/>
        <v>#DIV/0!</v>
      </c>
      <c r="L71" s="77" t="e">
        <f t="shared" si="22"/>
        <v>#DIV/0!</v>
      </c>
    </row>
    <row r="72" spans="3:12" x14ac:dyDescent="0.25">
      <c r="C72" s="83" t="s">
        <v>94</v>
      </c>
      <c r="D72" s="83"/>
      <c r="E72" s="83"/>
      <c r="F72" s="84" t="e">
        <f>F19-F71</f>
        <v>#DIV/0!</v>
      </c>
      <c r="G72" s="84">
        <f t="shared" ref="G72:L72" si="23">G19-G71</f>
        <v>28.426095015447316</v>
      </c>
      <c r="H72" s="84" t="e">
        <f t="shared" si="23"/>
        <v>#DIV/0!</v>
      </c>
      <c r="I72" s="84" t="e">
        <f t="shared" si="23"/>
        <v>#DIV/0!</v>
      </c>
      <c r="J72" s="84">
        <f t="shared" si="23"/>
        <v>274.82127431465852</v>
      </c>
      <c r="K72" s="84" t="e">
        <f t="shared" si="23"/>
        <v>#DIV/0!</v>
      </c>
      <c r="L72" s="84" t="e">
        <f t="shared" si="23"/>
        <v>#DIV/0!</v>
      </c>
    </row>
    <row r="75" spans="3:12" x14ac:dyDescent="0.25">
      <c r="F75" s="53" t="str">
        <f t="shared" ref="F75:L75" si="24">F12</f>
        <v xml:space="preserve">Blé </v>
      </c>
      <c r="G75" s="53" t="str">
        <f t="shared" si="24"/>
        <v>Orge</v>
      </c>
      <c r="H75" s="53" t="str">
        <f t="shared" si="24"/>
        <v xml:space="preserve">Mais </v>
      </c>
      <c r="I75" s="53" t="str">
        <f t="shared" si="24"/>
        <v xml:space="preserve">P de T </v>
      </c>
      <c r="J75" s="53" t="str">
        <f t="shared" si="24"/>
        <v xml:space="preserve">Lait </v>
      </c>
      <c r="K75" s="53" t="str">
        <f t="shared" si="24"/>
        <v xml:space="preserve">VA </v>
      </c>
      <c r="L75" s="53">
        <f t="shared" si="24"/>
        <v>0</v>
      </c>
    </row>
    <row r="76" spans="3:12" ht="30.75" customHeight="1" x14ac:dyDescent="0.25">
      <c r="C76" s="82" t="s">
        <v>93</v>
      </c>
      <c r="D76" s="82"/>
      <c r="E76" s="82"/>
      <c r="F76" s="76">
        <f>$E$69*F30</f>
        <v>0</v>
      </c>
      <c r="G76" s="76">
        <f t="shared" ref="G76:L76" si="25">$E$69*G30</f>
        <v>1203.6577450269176</v>
      </c>
      <c r="H76" s="76">
        <f t="shared" si="25"/>
        <v>0</v>
      </c>
      <c r="I76" s="76">
        <f t="shared" si="25"/>
        <v>0</v>
      </c>
      <c r="J76" s="76">
        <f t="shared" si="25"/>
        <v>23796.342254973082</v>
      </c>
      <c r="K76" s="76">
        <f t="shared" si="25"/>
        <v>0</v>
      </c>
      <c r="L76" s="76">
        <f t="shared" si="25"/>
        <v>0</v>
      </c>
    </row>
    <row r="77" spans="3:12" x14ac:dyDescent="0.25">
      <c r="C77" s="4" t="s">
        <v>91</v>
      </c>
      <c r="D77" s="4"/>
      <c r="E77" s="4"/>
      <c r="F77" s="78" t="e">
        <f>(F76/F16)+F67</f>
        <v>#DIV/0!</v>
      </c>
      <c r="G77" s="78">
        <f t="shared" ref="G77:L77" si="26">(G76/G16)+G67</f>
        <v>80.132258193996947</v>
      </c>
      <c r="H77" s="78" t="e">
        <f t="shared" si="26"/>
        <v>#DIV/0!</v>
      </c>
      <c r="I77" s="78" t="e">
        <f t="shared" si="26"/>
        <v>#DIV/0!</v>
      </c>
      <c r="J77" s="78">
        <f t="shared" si="26"/>
        <v>137.96613976811375</v>
      </c>
      <c r="K77" s="78" t="e">
        <f t="shared" si="26"/>
        <v>#DIV/0!</v>
      </c>
      <c r="L77" s="78" t="e">
        <f t="shared" si="26"/>
        <v>#DIV/0!</v>
      </c>
    </row>
    <row r="78" spans="3:12" x14ac:dyDescent="0.25">
      <c r="C78" s="83" t="s">
        <v>94</v>
      </c>
      <c r="D78" s="83"/>
      <c r="E78" s="83"/>
      <c r="F78" s="84" t="e">
        <f>F19-F77</f>
        <v>#DIV/0!</v>
      </c>
      <c r="G78" s="84">
        <f t="shared" ref="G78:L78" si="27">G19-G77</f>
        <v>49.867741806003053</v>
      </c>
      <c r="H78" s="84" t="e">
        <f t="shared" si="27"/>
        <v>#DIV/0!</v>
      </c>
      <c r="I78" s="84" t="e">
        <f t="shared" si="27"/>
        <v>#DIV/0!</v>
      </c>
      <c r="J78" s="84">
        <f t="shared" si="27"/>
        <v>272.03386023188625</v>
      </c>
      <c r="K78" s="84" t="e">
        <f t="shared" si="27"/>
        <v>#DIV/0!</v>
      </c>
      <c r="L78" s="84" t="e">
        <f t="shared" si="27"/>
        <v>#DIV/0!</v>
      </c>
    </row>
    <row r="82" spans="3:12" x14ac:dyDescent="0.25">
      <c r="F82" s="86" t="s">
        <v>50</v>
      </c>
      <c r="G82" s="86" t="s">
        <v>51</v>
      </c>
      <c r="H82" s="86" t="s">
        <v>52</v>
      </c>
      <c r="I82" s="86" t="s">
        <v>53</v>
      </c>
      <c r="J82" s="86" t="s">
        <v>54</v>
      </c>
      <c r="K82" s="86" t="s">
        <v>66</v>
      </c>
      <c r="L82" s="86"/>
    </row>
    <row r="83" spans="3:12" x14ac:dyDescent="0.25">
      <c r="C83" s="45" t="s">
        <v>98</v>
      </c>
      <c r="D83" s="45"/>
      <c r="E83" s="45"/>
      <c r="F83" s="91">
        <f>F19</f>
        <v>0</v>
      </c>
      <c r="G83" s="91">
        <f>G19</f>
        <v>130</v>
      </c>
      <c r="H83" s="91">
        <f>H19</f>
        <v>0</v>
      </c>
      <c r="I83" s="91">
        <f>I19</f>
        <v>0</v>
      </c>
      <c r="J83" s="91">
        <f>J19</f>
        <v>410</v>
      </c>
      <c r="K83" s="91">
        <f>K19</f>
        <v>0</v>
      </c>
      <c r="L83" s="91">
        <f>L19</f>
        <v>0</v>
      </c>
    </row>
    <row r="84" spans="3:12" x14ac:dyDescent="0.25">
      <c r="C84" s="68" t="str">
        <f>C65</f>
        <v xml:space="preserve">Cout de production à la T/m3/ Kg </v>
      </c>
      <c r="D84" s="68"/>
      <c r="E84" s="68"/>
      <c r="F84" s="88" t="e">
        <f>F65</f>
        <v>#DIV/0!</v>
      </c>
      <c r="G84" s="88">
        <f>G65</f>
        <v>96.367415309036474</v>
      </c>
      <c r="H84" s="88" t="e">
        <f>H65</f>
        <v>#DIV/0!</v>
      </c>
      <c r="I84" s="88" t="e">
        <f>I65</f>
        <v>#DIV/0!</v>
      </c>
      <c r="J84" s="88">
        <f>J65</f>
        <v>103.8055693431586</v>
      </c>
      <c r="K84" s="88" t="e">
        <f>K65</f>
        <v>#DIV/0!</v>
      </c>
      <c r="L84" s="88" t="e">
        <f>L65</f>
        <v>#DIV/0!</v>
      </c>
    </row>
    <row r="85" spans="3:12" x14ac:dyDescent="0.25">
      <c r="C85" s="70" t="str">
        <f>C67</f>
        <v>Prix seuil à la T/m3/kg</v>
      </c>
      <c r="D85" s="70"/>
      <c r="E85" s="70"/>
      <c r="F85" s="89" t="e">
        <f>F67</f>
        <v>#DIV/0!</v>
      </c>
      <c r="G85" s="89">
        <f>G67</f>
        <v>64.700748642369803</v>
      </c>
      <c r="H85" s="89" t="e">
        <f>H67</f>
        <v>#DIV/0!</v>
      </c>
      <c r="I85" s="89" t="e">
        <f>I67</f>
        <v>#DIV/0!</v>
      </c>
      <c r="J85" s="89">
        <f>J67</f>
        <v>98.305569343158595</v>
      </c>
      <c r="K85" s="89" t="e">
        <f>K67</f>
        <v>#DIV/0!</v>
      </c>
      <c r="L85" s="89" t="e">
        <f>L67</f>
        <v>#DIV/0!</v>
      </c>
    </row>
    <row r="86" spans="3:12" x14ac:dyDescent="0.25">
      <c r="C86" s="80" t="s">
        <v>97</v>
      </c>
      <c r="D86" s="80"/>
      <c r="E86" s="80"/>
      <c r="F86" s="90" t="e">
        <f t="shared" ref="F86:L86" si="28">F71</f>
        <v>#DIV/0!</v>
      </c>
      <c r="G86" s="90">
        <f t="shared" si="28"/>
        <v>101.57390498455268</v>
      </c>
      <c r="H86" s="90" t="e">
        <f t="shared" si="28"/>
        <v>#DIV/0!</v>
      </c>
      <c r="I86" s="90" t="e">
        <f t="shared" si="28"/>
        <v>#DIV/0!</v>
      </c>
      <c r="J86" s="90">
        <f t="shared" si="28"/>
        <v>135.17872568534148</v>
      </c>
      <c r="K86" s="90" t="e">
        <f t="shared" si="28"/>
        <v>#DIV/0!</v>
      </c>
      <c r="L86" s="90" t="e">
        <f t="shared" si="28"/>
        <v>#DIV/0!</v>
      </c>
    </row>
    <row r="87" spans="3:12" x14ac:dyDescent="0.25">
      <c r="C87" s="83" t="str">
        <f t="shared" ref="C87:L87" si="29">C72</f>
        <v>Bénéfice par T/M3/KG</v>
      </c>
      <c r="D87" s="83"/>
      <c r="E87" s="83"/>
      <c r="F87" s="93" t="e">
        <f t="shared" si="29"/>
        <v>#DIV/0!</v>
      </c>
      <c r="G87" s="93">
        <f t="shared" si="29"/>
        <v>28.426095015447316</v>
      </c>
      <c r="H87" s="93" t="e">
        <f t="shared" si="29"/>
        <v>#DIV/0!</v>
      </c>
      <c r="I87" s="93" t="e">
        <f t="shared" si="29"/>
        <v>#DIV/0!</v>
      </c>
      <c r="J87" s="93">
        <f t="shared" si="29"/>
        <v>274.82127431465852</v>
      </c>
      <c r="K87" s="93" t="e">
        <f t="shared" si="29"/>
        <v>#DIV/0!</v>
      </c>
      <c r="L87" s="93" t="e">
        <f t="shared" si="29"/>
        <v>#DIV/0!</v>
      </c>
    </row>
    <row r="91" spans="3:12" x14ac:dyDescent="0.25">
      <c r="F91" s="53" t="str">
        <f t="shared" ref="C91:L91" si="30">F82</f>
        <v xml:space="preserve">Blé </v>
      </c>
      <c r="G91" s="53" t="str">
        <f t="shared" si="30"/>
        <v>Orge</v>
      </c>
      <c r="H91" s="53" t="str">
        <f t="shared" si="30"/>
        <v xml:space="preserve">Mais </v>
      </c>
      <c r="I91" s="53" t="str">
        <f t="shared" si="30"/>
        <v xml:space="preserve">P de T </v>
      </c>
      <c r="J91" s="53" t="str">
        <f t="shared" si="30"/>
        <v xml:space="preserve">Lait </v>
      </c>
      <c r="K91" s="53" t="str">
        <f t="shared" si="30"/>
        <v xml:space="preserve">VA </v>
      </c>
      <c r="L91" s="53">
        <f t="shared" si="30"/>
        <v>0</v>
      </c>
    </row>
    <row r="92" spans="3:12" x14ac:dyDescent="0.25">
      <c r="C92" s="45" t="str">
        <f>C83</f>
        <v>Prix de Vente (t/m3/tPV)</v>
      </c>
      <c r="D92" s="45"/>
      <c r="E92" s="45"/>
      <c r="F92" s="87">
        <f>F83</f>
        <v>0</v>
      </c>
      <c r="G92" s="87">
        <f>G83</f>
        <v>130</v>
      </c>
      <c r="H92" s="87">
        <f>H83</f>
        <v>0</v>
      </c>
      <c r="I92" s="87">
        <f>I83</f>
        <v>0</v>
      </c>
      <c r="J92" s="87">
        <f>J83</f>
        <v>410</v>
      </c>
      <c r="K92" s="87">
        <f>K83</f>
        <v>0</v>
      </c>
      <c r="L92" s="87">
        <f>L83</f>
        <v>0</v>
      </c>
    </row>
    <row r="93" spans="3:12" x14ac:dyDescent="0.25">
      <c r="C93" s="40" t="str">
        <f>C84</f>
        <v xml:space="preserve">Cout de production à la T/m3/ Kg </v>
      </c>
      <c r="D93" s="40"/>
      <c r="E93" s="40"/>
      <c r="F93" s="69" t="e">
        <f>F84</f>
        <v>#DIV/0!</v>
      </c>
      <c r="G93" s="69">
        <f>G84</f>
        <v>96.367415309036474</v>
      </c>
      <c r="H93" s="69" t="e">
        <f>H84</f>
        <v>#DIV/0!</v>
      </c>
      <c r="I93" s="69" t="e">
        <f>I84</f>
        <v>#DIV/0!</v>
      </c>
      <c r="J93" s="69">
        <f>J84</f>
        <v>103.8055693431586</v>
      </c>
      <c r="K93" s="69" t="e">
        <f>K84</f>
        <v>#DIV/0!</v>
      </c>
      <c r="L93" s="69" t="e">
        <f>L84</f>
        <v>#DIV/0!</v>
      </c>
    </row>
    <row r="94" spans="3:12" x14ac:dyDescent="0.25">
      <c r="C94" s="42" t="str">
        <f>C85</f>
        <v>Prix seuil à la T/m3/kg</v>
      </c>
      <c r="D94" s="42"/>
      <c r="E94" s="42"/>
      <c r="F94" s="74" t="e">
        <f>F85</f>
        <v>#DIV/0!</v>
      </c>
      <c r="G94" s="74">
        <f>G85</f>
        <v>64.700748642369803</v>
      </c>
      <c r="H94" s="74" t="e">
        <f>H85</f>
        <v>#DIV/0!</v>
      </c>
      <c r="I94" s="74" t="e">
        <f>I85</f>
        <v>#DIV/0!</v>
      </c>
      <c r="J94" s="74">
        <f>J85</f>
        <v>98.305569343158595</v>
      </c>
      <c r="K94" s="74" t="e">
        <f>K85</f>
        <v>#DIV/0!</v>
      </c>
      <c r="L94" s="74" t="e">
        <f>L85</f>
        <v>#DIV/0!</v>
      </c>
    </row>
    <row r="95" spans="3:12" x14ac:dyDescent="0.25">
      <c r="C95" s="81" t="s">
        <v>99</v>
      </c>
      <c r="D95" s="81"/>
      <c r="E95" s="81"/>
      <c r="F95" s="77" t="e">
        <f t="shared" ref="F95:L95" si="31">F77</f>
        <v>#DIV/0!</v>
      </c>
      <c r="G95" s="77">
        <f t="shared" si="31"/>
        <v>80.132258193996947</v>
      </c>
      <c r="H95" s="77" t="e">
        <f t="shared" si="31"/>
        <v>#DIV/0!</v>
      </c>
      <c r="I95" s="77" t="e">
        <f t="shared" si="31"/>
        <v>#DIV/0!</v>
      </c>
      <c r="J95" s="77">
        <f t="shared" si="31"/>
        <v>137.96613976811375</v>
      </c>
      <c r="K95" s="77" t="e">
        <f t="shared" si="31"/>
        <v>#DIV/0!</v>
      </c>
      <c r="L95" s="77" t="e">
        <f t="shared" si="31"/>
        <v>#DIV/0!</v>
      </c>
    </row>
    <row r="96" spans="3:12" x14ac:dyDescent="0.25">
      <c r="C96" s="83" t="str">
        <f t="shared" ref="C96:L96" si="32">C78</f>
        <v>Bénéfice par T/M3/KG</v>
      </c>
      <c r="D96" s="83"/>
      <c r="E96" s="83"/>
      <c r="F96" s="92" t="e">
        <f t="shared" si="32"/>
        <v>#DIV/0!</v>
      </c>
      <c r="G96" s="92">
        <f t="shared" si="32"/>
        <v>49.867741806003053</v>
      </c>
      <c r="H96" s="92" t="e">
        <f t="shared" si="32"/>
        <v>#DIV/0!</v>
      </c>
      <c r="I96" s="92" t="e">
        <f t="shared" si="32"/>
        <v>#DIV/0!</v>
      </c>
      <c r="J96" s="92">
        <f t="shared" si="32"/>
        <v>272.03386023188625</v>
      </c>
      <c r="K96" s="92" t="e">
        <f t="shared" si="32"/>
        <v>#DIV/0!</v>
      </c>
      <c r="L96" s="92" t="e">
        <f t="shared" si="32"/>
        <v>#DIV/0!</v>
      </c>
    </row>
  </sheetData>
  <mergeCells count="61">
    <mergeCell ref="D59:E59"/>
    <mergeCell ref="D60:E60"/>
    <mergeCell ref="D53:E53"/>
    <mergeCell ref="D54:E54"/>
    <mergeCell ref="D55:E55"/>
    <mergeCell ref="C2:L2"/>
    <mergeCell ref="F13:L13"/>
    <mergeCell ref="D22:L22"/>
    <mergeCell ref="C19:E19"/>
    <mergeCell ref="D40:E40"/>
    <mergeCell ref="C94:E94"/>
    <mergeCell ref="C95:E95"/>
    <mergeCell ref="C92:E92"/>
    <mergeCell ref="C87:E87"/>
    <mergeCell ref="C96:E96"/>
    <mergeCell ref="C78:E78"/>
    <mergeCell ref="C84:E84"/>
    <mergeCell ref="C85:E85"/>
    <mergeCell ref="C86:E86"/>
    <mergeCell ref="C83:E83"/>
    <mergeCell ref="C93:E93"/>
    <mergeCell ref="C69:D69"/>
    <mergeCell ref="C70:E70"/>
    <mergeCell ref="F70:L70"/>
    <mergeCell ref="C76:E76"/>
    <mergeCell ref="C72:E72"/>
    <mergeCell ref="C56:D56"/>
    <mergeCell ref="D57:E57"/>
    <mergeCell ref="C65:E65"/>
    <mergeCell ref="C67:E67"/>
    <mergeCell ref="D28:E28"/>
    <mergeCell ref="D16:E16"/>
    <mergeCell ref="D41:E41"/>
    <mergeCell ref="D42:E42"/>
    <mergeCell ref="D58:E58"/>
    <mergeCell ref="D49:E49"/>
    <mergeCell ref="D50:E50"/>
    <mergeCell ref="D51:E51"/>
    <mergeCell ref="D52:E52"/>
    <mergeCell ref="D29:E29"/>
    <mergeCell ref="D30:E30"/>
    <mergeCell ref="D36:E36"/>
    <mergeCell ref="D39:E39"/>
    <mergeCell ref="D37:E37"/>
    <mergeCell ref="D38:E38"/>
    <mergeCell ref="D47:E47"/>
    <mergeCell ref="D48:E48"/>
    <mergeCell ref="D23:E23"/>
    <mergeCell ref="D25:E25"/>
    <mergeCell ref="D27:E27"/>
    <mergeCell ref="D33:E33"/>
    <mergeCell ref="D34:E34"/>
    <mergeCell ref="D35:E35"/>
    <mergeCell ref="C10:L10"/>
    <mergeCell ref="D14:E14"/>
    <mergeCell ref="D15:E15"/>
    <mergeCell ref="D20:E20"/>
    <mergeCell ref="C4:L4"/>
    <mergeCell ref="C6:K6"/>
    <mergeCell ref="C5:L5"/>
    <mergeCell ref="C7:L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Budget trésorerie </vt:lpstr>
      <vt:lpstr>Prix equilibre </vt:lpstr>
      <vt:lpstr>Feuil3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B.Delavy</dc:creator>
  <cp:lastModifiedBy>B.Delavy</cp:lastModifiedBy>
  <dcterms:created xsi:type="dcterms:W3CDTF">2014-05-01T13:48:50Z</dcterms:created>
  <dcterms:modified xsi:type="dcterms:W3CDTF">2014-05-01T17:03:01Z</dcterms:modified>
</cp:coreProperties>
</file>