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7315" windowHeight="13110" activeTab="0"/>
  </bookViews>
  <sheets>
    <sheet name="Feuil1" sheetId="1" r:id="rId1"/>
    <sheet name="Feuil2" sheetId="2" r:id="rId2"/>
    <sheet name="Feuil3" sheetId="3" r:id="rId3"/>
  </sheets>
  <definedNames/>
  <calcPr calcId="145621" refMode="R1C1"/>
</workbook>
</file>

<file path=xl/comments1.xml><?xml version="1.0" encoding="utf-8"?>
<comments xmlns="http://schemas.openxmlformats.org/spreadsheetml/2006/main">
  <authors>
    <author>bd</author>
  </authors>
  <commentList>
    <comment ref="A13" authorId="0">
      <text>
        <r>
          <rPr>
            <b/>
            <sz val="9"/>
            <rFont val="Tahoma"/>
            <family val="2"/>
          </rPr>
          <t>bd:</t>
        </r>
        <r>
          <rPr>
            <sz val="9"/>
            <rFont val="Tahoma"/>
            <family val="2"/>
          </rPr>
          <t xml:space="preserve">
Capacité d'ingestion / UE de l'aliment </t>
        </r>
      </text>
    </comment>
    <comment ref="B13" authorId="0">
      <text>
        <r>
          <rPr>
            <b/>
            <sz val="9"/>
            <rFont val="Tahoma"/>
            <family val="2"/>
          </rPr>
          <t>bd:</t>
        </r>
        <r>
          <rPr>
            <sz val="9"/>
            <rFont val="Tahoma"/>
            <family val="2"/>
          </rPr>
          <t xml:space="preserve">
Quantité à reporter dans les apports de ms </t>
        </r>
      </text>
    </comment>
    <comment ref="A14" authorId="0">
      <text>
        <r>
          <rPr>
            <b/>
            <sz val="9"/>
            <rFont val="Tahoma"/>
            <family val="2"/>
          </rPr>
          <t>bd:</t>
        </r>
        <r>
          <rPr>
            <sz val="9"/>
            <rFont val="Tahoma"/>
            <family val="2"/>
          </rPr>
          <t xml:space="preserve">
Si le qd est inferieur au QI , il faut utiliser le qd </t>
        </r>
      </text>
    </comment>
  </commentList>
</comments>
</file>

<file path=xl/sharedStrings.xml><?xml version="1.0" encoding="utf-8"?>
<sst xmlns="http://schemas.openxmlformats.org/spreadsheetml/2006/main" count="84" uniqueCount="50">
  <si>
    <t xml:space="preserve">Poids Frais </t>
  </si>
  <si>
    <t>% MS</t>
  </si>
  <si>
    <t>Apport</t>
  </si>
  <si>
    <t xml:space="preserve">Valeur </t>
  </si>
  <si>
    <t>UF</t>
  </si>
  <si>
    <t>PDIN</t>
  </si>
  <si>
    <t>PDIE</t>
  </si>
  <si>
    <t xml:space="preserve">MS </t>
  </si>
  <si>
    <t xml:space="preserve">Total </t>
  </si>
  <si>
    <t>Besoins de l'animal ====&gt;</t>
  </si>
  <si>
    <t>Aliment grossier</t>
  </si>
  <si>
    <t>Différentiel ===&gt;</t>
  </si>
  <si>
    <t>UE</t>
  </si>
  <si>
    <t xml:space="preserve">Apport </t>
  </si>
  <si>
    <t>Valeur</t>
  </si>
  <si>
    <t xml:space="preserve">Qi </t>
  </si>
  <si>
    <t>Qd</t>
  </si>
  <si>
    <t xml:space="preserve">Les cases en gris sont à compléter </t>
  </si>
  <si>
    <t xml:space="preserve">Ensilage </t>
  </si>
  <si>
    <t xml:space="preserve">Aliment Concentré </t>
  </si>
  <si>
    <t>Tourteau soja</t>
  </si>
  <si>
    <t xml:space="preserve">orge </t>
  </si>
  <si>
    <t>Calcul du concentré  : 1) rapport PDI/UF =&gt;</t>
  </si>
  <si>
    <t xml:space="preserve">2) Rapport PDI/Uf des concentrés chosis </t>
  </si>
  <si>
    <t xml:space="preserve">PDIN/UF Recherché </t>
  </si>
  <si>
    <t xml:space="preserve">PDIN/UF Aliment 1 </t>
  </si>
  <si>
    <t>PDIN/UF Aliment2</t>
  </si>
  <si>
    <t xml:space="preserve">PDIE/UF Recherché </t>
  </si>
  <si>
    <t xml:space="preserve">PDIE/UF Aliment 1 </t>
  </si>
  <si>
    <t>PDIE/UF Aliment2</t>
  </si>
  <si>
    <t xml:space="preserve">3) Le rapport PDI/UF du concentré recherché doit être compris entre les deux rappots PDI/UF des aliments concentrés . Sinon on prend l'aliment qui se rapproche le plus ! </t>
  </si>
  <si>
    <t xml:space="preserve">4) Calcul des quantités : </t>
  </si>
  <si>
    <t xml:space="preserve">Methode du système d'équations à deux inconnues </t>
  </si>
  <si>
    <t xml:space="preserve">Le système </t>
  </si>
  <si>
    <t xml:space="preserve">Equation des UF </t>
  </si>
  <si>
    <t xml:space="preserve">Equation des PDI </t>
  </si>
  <si>
    <t>"+"</t>
  </si>
  <si>
    <t>"="</t>
  </si>
  <si>
    <t xml:space="preserve">Le déterminent principal : les 4 chiffres des aliments ! </t>
  </si>
  <si>
    <t xml:space="preserve">dp = </t>
  </si>
  <si>
    <t xml:space="preserve">Le déterminent de </t>
  </si>
  <si>
    <t xml:space="preserve">Tous les chiffres sauf ceux de     </t>
  </si>
  <si>
    <t xml:space="preserve">Quantité de </t>
  </si>
  <si>
    <t>"=D de l'aiment /DP)"</t>
  </si>
  <si>
    <t xml:space="preserve">D de l'aliment </t>
  </si>
  <si>
    <t xml:space="preserve">Si le Qd est supérieur au Qi , il faut prendre le Qi </t>
  </si>
  <si>
    <t>Qt ali 1=&gt;</t>
  </si>
  <si>
    <t xml:space="preserve">Qt Ali 2 =&gt; </t>
  </si>
  <si>
    <t xml:space="preserve">Quantités trouvées par le système d'équations ci-dessous que vous devez reporter dans la colonne apport de ms </t>
  </si>
  <si>
    <t xml:space="preserve">Ration Vache allaitante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</si>
</sst>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0" borderId="0" xfId="0" applyAlignment="1">
      <alignment horizontal="right"/>
    </xf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2" fontId="0" fillId="0" borderId="0" xfId="0" applyNumberFormat="1"/>
    <xf numFmtId="2" fontId="0" fillId="0" borderId="1" xfId="0" applyNumberFormat="1" applyBorder="1"/>
    <xf numFmtId="0" fontId="0" fillId="10" borderId="0" xfId="0" applyFill="1"/>
    <xf numFmtId="164" fontId="0" fillId="0" borderId="0" xfId="0" applyNumberFormat="1"/>
    <xf numFmtId="0" fontId="3" fillId="0" borderId="0" xfId="0" applyFont="1" applyAlignment="1">
      <alignment horizontal="right"/>
    </xf>
    <xf numFmtId="0" fontId="0" fillId="11" borderId="0" xfId="0" applyFill="1"/>
    <xf numFmtId="0" fontId="0" fillId="0" borderId="0" xfId="0" applyFill="1"/>
    <xf numFmtId="0" fontId="3" fillId="12" borderId="0" xfId="0" applyFont="1" applyFill="1" applyAlignment="1">
      <alignment horizontal="right"/>
    </xf>
    <xf numFmtId="2" fontId="0" fillId="0" borderId="0" xfId="0" applyNumberFormat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0" fillId="13" borderId="0" xfId="0" applyFill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right"/>
    </xf>
    <xf numFmtId="0" fontId="0" fillId="14" borderId="0" xfId="0" applyFill="1"/>
    <xf numFmtId="4" fontId="6" fillId="11" borderId="0" xfId="0" applyNumberFormat="1" applyFont="1" applyFill="1" applyAlignment="1">
      <alignment horizontal="center"/>
    </xf>
    <xf numFmtId="2" fontId="6" fillId="1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15" borderId="0" xfId="0" applyFill="1" applyAlignment="1">
      <alignment horizontal="center" wrapText="1"/>
    </xf>
    <xf numFmtId="2" fontId="2" fillId="16" borderId="0" xfId="0" applyNumberFormat="1" applyFont="1" applyFill="1"/>
    <xf numFmtId="4" fontId="2" fillId="16" borderId="0" xfId="0" applyNumberFormat="1" applyFont="1" applyFill="1" applyAlignment="1">
      <alignment/>
    </xf>
    <xf numFmtId="0" fontId="7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PDIN/UF</a:t>
            </a:r>
          </a:p>
        </c:rich>
      </c:tx>
      <c:layout>
        <c:manualLayout>
          <c:xMode val="edge"/>
          <c:yMode val="edge"/>
          <c:x val="0.08975"/>
          <c:y val="0.32875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Feuil1!$N$16</c:f>
              <c:strCache>
                <c:ptCount val="1"/>
                <c:pt idx="0">
                  <c:v>PDIN/UF Recherché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Feuil1!$N$17</c:f>
              <c:numCache/>
            </c:numRef>
          </c:val>
        </c:ser>
        <c:ser>
          <c:idx val="1"/>
          <c:order val="1"/>
          <c:tx>
            <c:strRef>
              <c:f>Feuil1!$O$16</c:f>
              <c:strCache>
                <c:ptCount val="1"/>
                <c:pt idx="0">
                  <c:v>PDIN/UF Aliment 1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Feuil1!$O$17</c:f>
              <c:numCache/>
            </c:numRef>
          </c:val>
        </c:ser>
        <c:ser>
          <c:idx val="2"/>
          <c:order val="2"/>
          <c:tx>
            <c:strRef>
              <c:f>Feuil1!$P$16</c:f>
              <c:strCache>
                <c:ptCount val="1"/>
                <c:pt idx="0">
                  <c:v>PDIN/UF Aliment2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Feuil1!$P$17</c:f>
              <c:numCache/>
            </c:numRef>
          </c:val>
        </c:ser>
        <c:axId val="17880491"/>
        <c:axId val="26706692"/>
      </c:barChart>
      <c:catAx>
        <c:axId val="17880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706692"/>
        <c:crosses val="autoZero"/>
        <c:auto val="1"/>
        <c:lblOffset val="100"/>
        <c:noMultiLvlLbl val="0"/>
      </c:catAx>
      <c:valAx>
        <c:axId val="26706692"/>
        <c:scaling>
          <c:orientation val="minMax"/>
        </c:scaling>
        <c:axPos val="b"/>
        <c:majorGridlines/>
        <c:delete val="0"/>
        <c:numFmt formatCode="0.00" sourceLinked="1"/>
        <c:majorTickMark val="none"/>
        <c:minorTickMark val="none"/>
        <c:tickLblPos val="nextTo"/>
        <c:crossAx val="1788049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PDIE/UF</a:t>
            </a:r>
          </a:p>
        </c:rich>
      </c:tx>
      <c:layout>
        <c:manualLayout>
          <c:xMode val="edge"/>
          <c:yMode val="edge"/>
          <c:x val="0.094"/>
          <c:y val="0.3195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Feuil1!$N$19</c:f>
              <c:strCache>
                <c:ptCount val="1"/>
                <c:pt idx="0">
                  <c:v>PDIE/UF Recherché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Feuil1!$N$20</c:f>
              <c:numCache/>
            </c:numRef>
          </c:val>
        </c:ser>
        <c:ser>
          <c:idx val="1"/>
          <c:order val="1"/>
          <c:tx>
            <c:strRef>
              <c:f>Feuil1!$O$19</c:f>
              <c:strCache>
                <c:ptCount val="1"/>
                <c:pt idx="0">
                  <c:v>PDIE/UF Aliment 1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Feuil1!$O$20</c:f>
              <c:numCache/>
            </c:numRef>
          </c:val>
        </c:ser>
        <c:ser>
          <c:idx val="2"/>
          <c:order val="2"/>
          <c:tx>
            <c:strRef>
              <c:f>Feuil1!$P$19</c:f>
              <c:strCache>
                <c:ptCount val="1"/>
                <c:pt idx="0">
                  <c:v>PDIE/UF Aliment2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Feuil1!$P$20</c:f>
              <c:numCache/>
            </c:numRef>
          </c:val>
        </c:ser>
        <c:axId val="39033637"/>
        <c:axId val="15758414"/>
      </c:barChart>
      <c:catAx>
        <c:axId val="390336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5758414"/>
        <c:crosses val="autoZero"/>
        <c:auto val="1"/>
        <c:lblOffset val="100"/>
        <c:noMultiLvlLbl val="0"/>
      </c:catAx>
      <c:valAx>
        <c:axId val="15758414"/>
        <c:scaling>
          <c:orientation val="minMax"/>
        </c:scaling>
        <c:axPos val="b"/>
        <c:majorGridlines/>
        <c:delete val="0"/>
        <c:numFmt formatCode="0.00" sourceLinked="1"/>
        <c:majorTickMark val="none"/>
        <c:minorTickMark val="none"/>
        <c:tickLblPos val="nextTo"/>
        <c:crossAx val="3903363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25</xdr:row>
      <xdr:rowOff>57150</xdr:rowOff>
    </xdr:from>
    <xdr:to>
      <xdr:col>4</xdr:col>
      <xdr:colOff>752475</xdr:colOff>
      <xdr:row>39</xdr:row>
      <xdr:rowOff>133350</xdr:rowOff>
    </xdr:to>
    <xdr:graphicFrame macro="">
      <xdr:nvGraphicFramePr>
        <xdr:cNvPr id="2" name="Graphique 1"/>
        <xdr:cNvGraphicFramePr/>
      </xdr:nvGraphicFramePr>
      <xdr:xfrm>
        <a:off x="400050" y="5153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25</xdr:row>
      <xdr:rowOff>47625</xdr:rowOff>
    </xdr:from>
    <xdr:to>
      <xdr:col>11</xdr:col>
      <xdr:colOff>219075</xdr:colOff>
      <xdr:row>39</xdr:row>
      <xdr:rowOff>123825</xdr:rowOff>
    </xdr:to>
    <xdr:graphicFrame macro="">
      <xdr:nvGraphicFramePr>
        <xdr:cNvPr id="3" name="Graphique 2"/>
        <xdr:cNvGraphicFramePr/>
      </xdr:nvGraphicFramePr>
      <xdr:xfrm>
        <a:off x="5200650" y="5143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tabSelected="1" workbookViewId="0" topLeftCell="A1">
      <selection activeCell="J14" sqref="J14"/>
    </sheetView>
  </sheetViews>
  <sheetFormatPr defaultColWidth="11.421875" defaultRowHeight="15"/>
  <cols>
    <col min="1" max="1" width="29.00390625" style="0" customWidth="1"/>
  </cols>
  <sheetData>
    <row r="1" spans="1:5" ht="15">
      <c r="A1" s="15" t="s">
        <v>17</v>
      </c>
      <c r="B1" s="15"/>
      <c r="E1" t="s">
        <v>49</v>
      </c>
    </row>
    <row r="3" spans="3:12" ht="15">
      <c r="C3" s="6" t="s">
        <v>7</v>
      </c>
      <c r="D3" s="6"/>
      <c r="E3" s="8" t="s">
        <v>4</v>
      </c>
      <c r="F3" s="8"/>
      <c r="G3" s="10" t="s">
        <v>5</v>
      </c>
      <c r="H3" s="10"/>
      <c r="I3" s="12" t="s">
        <v>6</v>
      </c>
      <c r="J3" s="12"/>
      <c r="K3" s="18" t="s">
        <v>12</v>
      </c>
      <c r="L3" s="18"/>
    </row>
    <row r="4" spans="1:12" ht="15">
      <c r="A4" s="22" t="s">
        <v>10</v>
      </c>
      <c r="B4" t="s">
        <v>0</v>
      </c>
      <c r="C4" s="7" t="s">
        <v>1</v>
      </c>
      <c r="D4" s="7" t="s">
        <v>2</v>
      </c>
      <c r="E4" s="9" t="s">
        <v>3</v>
      </c>
      <c r="F4" s="9" t="s">
        <v>2</v>
      </c>
      <c r="G4" s="11" t="s">
        <v>3</v>
      </c>
      <c r="H4" s="11" t="s">
        <v>2</v>
      </c>
      <c r="I4" s="13" t="s">
        <v>3</v>
      </c>
      <c r="J4" s="13" t="s">
        <v>2</v>
      </c>
      <c r="K4" s="19" t="s">
        <v>14</v>
      </c>
      <c r="L4" s="19" t="s">
        <v>13</v>
      </c>
    </row>
    <row r="5" spans="1:12" ht="15.75">
      <c r="A5" s="15" t="s">
        <v>18</v>
      </c>
      <c r="B5" s="20">
        <f>D5/C5</f>
        <v>22.309090909090905</v>
      </c>
      <c r="C5" s="4">
        <v>0.55</v>
      </c>
      <c r="D5" s="40">
        <v>12.27</v>
      </c>
      <c r="E5" s="4">
        <v>0.63</v>
      </c>
      <c r="F5">
        <f>E5*D5</f>
        <v>7.7301</v>
      </c>
      <c r="G5" s="4">
        <v>61</v>
      </c>
      <c r="H5">
        <f>G5*D5</f>
        <v>748.47</v>
      </c>
      <c r="I5" s="4">
        <v>66</v>
      </c>
      <c r="J5">
        <f>I5*D5</f>
        <v>809.8199999999999</v>
      </c>
      <c r="K5" s="15">
        <v>1.32</v>
      </c>
      <c r="L5">
        <f>K5*D5</f>
        <v>16.1964</v>
      </c>
    </row>
    <row r="6" spans="1:11" ht="16.5" thickBot="1">
      <c r="A6" s="15"/>
      <c r="C6" s="4"/>
      <c r="D6" s="40"/>
      <c r="E6" s="4"/>
      <c r="F6">
        <f>E6*D6</f>
        <v>0</v>
      </c>
      <c r="G6" s="4"/>
      <c r="H6">
        <f>G6*D6</f>
        <v>0</v>
      </c>
      <c r="I6" s="4"/>
      <c r="J6">
        <f>I6*D6</f>
        <v>0</v>
      </c>
      <c r="K6" s="15"/>
    </row>
    <row r="7" spans="1:12" ht="15.75" thickBot="1">
      <c r="A7" s="2" t="s">
        <v>8</v>
      </c>
      <c r="D7" s="3">
        <f>SUM(D5:D6)</f>
        <v>12.27</v>
      </c>
      <c r="F7" s="21">
        <f>SUM(F5:F6)</f>
        <v>7.7301</v>
      </c>
      <c r="H7" s="3">
        <f>SUM(H5:H6)</f>
        <v>748.47</v>
      </c>
      <c r="J7" s="3">
        <f>SUM(J5:J6)</f>
        <v>809.8199999999999</v>
      </c>
      <c r="L7" s="5">
        <f>SUM(L5:L6)</f>
        <v>16.1964</v>
      </c>
    </row>
    <row r="9" spans="1:11" ht="15">
      <c r="A9" s="14" t="s">
        <v>9</v>
      </c>
      <c r="B9" s="14"/>
      <c r="C9" s="14"/>
      <c r="D9" s="14"/>
      <c r="E9" s="14"/>
      <c r="F9" s="16">
        <v>9.9</v>
      </c>
      <c r="H9" s="16">
        <v>910</v>
      </c>
      <c r="J9">
        <f>H9</f>
        <v>910</v>
      </c>
      <c r="K9" s="16">
        <v>16.2</v>
      </c>
    </row>
    <row r="11" spans="4:10" ht="15">
      <c r="D11" s="1" t="s">
        <v>11</v>
      </c>
      <c r="E11" s="1"/>
      <c r="F11" s="23">
        <f>F7-F9</f>
        <v>-2.1699</v>
      </c>
      <c r="G11" s="23"/>
      <c r="H11" s="23">
        <f>H7-H9</f>
        <v>-161.52999999999997</v>
      </c>
      <c r="I11" s="23"/>
      <c r="J11" s="23">
        <f>J7-J9</f>
        <v>-100.18000000000006</v>
      </c>
    </row>
    <row r="13" spans="1:2" ht="15">
      <c r="A13" s="24" t="s">
        <v>15</v>
      </c>
      <c r="B13" s="38">
        <f>K9/K5</f>
        <v>12.272727272727272</v>
      </c>
    </row>
    <row r="14" spans="1:3" ht="15">
      <c r="A14" s="24" t="s">
        <v>16</v>
      </c>
      <c r="B14" s="38">
        <f>F9/E5</f>
        <v>15.714285714285715</v>
      </c>
      <c r="C14" t="s">
        <v>45</v>
      </c>
    </row>
    <row r="16" spans="5:16" ht="15">
      <c r="E16" s="27" t="s">
        <v>22</v>
      </c>
      <c r="F16" s="27"/>
      <c r="G16" s="27"/>
      <c r="H16" s="27"/>
      <c r="I16" s="27"/>
      <c r="J16" s="27"/>
      <c r="K16" s="28">
        <f>H11/F11</f>
        <v>74.44121848933129</v>
      </c>
      <c r="L16" s="28">
        <f>J11/F11</f>
        <v>46.16802617632152</v>
      </c>
      <c r="N16" t="s">
        <v>24</v>
      </c>
      <c r="O16" t="s">
        <v>25</v>
      </c>
      <c r="P16" t="s">
        <v>26</v>
      </c>
    </row>
    <row r="17" spans="11:16" ht="15">
      <c r="K17" s="17" t="s">
        <v>5</v>
      </c>
      <c r="L17" s="17" t="s">
        <v>6</v>
      </c>
      <c r="N17" s="20">
        <f>K16</f>
        <v>74.44121848933129</v>
      </c>
      <c r="O17" s="20">
        <f>K20</f>
        <v>72.47706422018348</v>
      </c>
      <c r="P17" s="20">
        <f>K21</f>
        <v>326.44628099173553</v>
      </c>
    </row>
    <row r="18" spans="3:12" ht="15">
      <c r="C18" s="6" t="s">
        <v>7</v>
      </c>
      <c r="D18" s="6"/>
      <c r="E18" s="8" t="s">
        <v>4</v>
      </c>
      <c r="F18" s="8"/>
      <c r="G18" s="10" t="s">
        <v>5</v>
      </c>
      <c r="H18" s="10"/>
      <c r="I18" s="12" t="s">
        <v>6</v>
      </c>
      <c r="J18" s="12"/>
      <c r="K18" s="29" t="s">
        <v>23</v>
      </c>
      <c r="L18" s="29"/>
    </row>
    <row r="19" spans="1:16" ht="15">
      <c r="A19" s="22" t="s">
        <v>19</v>
      </c>
      <c r="B19" t="s">
        <v>0</v>
      </c>
      <c r="C19" s="7" t="s">
        <v>1</v>
      </c>
      <c r="D19" s="7" t="s">
        <v>2</v>
      </c>
      <c r="E19" s="9" t="s">
        <v>3</v>
      </c>
      <c r="F19" s="9" t="s">
        <v>2</v>
      </c>
      <c r="G19" s="11" t="s">
        <v>3</v>
      </c>
      <c r="H19" s="11" t="s">
        <v>2</v>
      </c>
      <c r="I19" s="13" t="s">
        <v>3</v>
      </c>
      <c r="J19" s="13" t="s">
        <v>2</v>
      </c>
      <c r="K19" s="29"/>
      <c r="L19" s="29"/>
      <c r="N19" t="s">
        <v>27</v>
      </c>
      <c r="O19" t="s">
        <v>28</v>
      </c>
      <c r="P19" t="s">
        <v>29</v>
      </c>
    </row>
    <row r="20" spans="1:16" ht="15.75">
      <c r="A20" s="25" t="s">
        <v>21</v>
      </c>
      <c r="B20" s="20">
        <f>D20/C20</f>
        <v>2.283737024221453</v>
      </c>
      <c r="C20" s="4">
        <v>0.867</v>
      </c>
      <c r="D20" s="40">
        <v>1.98</v>
      </c>
      <c r="E20" s="4">
        <v>1.09</v>
      </c>
      <c r="F20">
        <f>E20*D20</f>
        <v>2.1582000000000003</v>
      </c>
      <c r="G20" s="4">
        <v>79</v>
      </c>
      <c r="H20">
        <f>G20*D20</f>
        <v>156.42</v>
      </c>
      <c r="I20" s="4">
        <v>101</v>
      </c>
      <c r="J20">
        <f>I20*D20</f>
        <v>199.98</v>
      </c>
      <c r="K20" s="20">
        <f>G20/E20</f>
        <v>72.47706422018348</v>
      </c>
      <c r="L20" s="20">
        <f>I20/E20</f>
        <v>92.66055045871559</v>
      </c>
      <c r="N20" s="20">
        <f>L16</f>
        <v>46.16802617632152</v>
      </c>
      <c r="O20" s="20">
        <f>L20</f>
        <v>92.66055045871559</v>
      </c>
      <c r="P20" s="20">
        <f>L21</f>
        <v>224.79338842975207</v>
      </c>
    </row>
    <row r="21" spans="1:12" ht="16.5" thickBot="1">
      <c r="A21" s="33" t="s">
        <v>20</v>
      </c>
      <c r="B21">
        <f>D21/C21</f>
        <v>0.01141552511415525</v>
      </c>
      <c r="C21" s="4">
        <v>0.876</v>
      </c>
      <c r="D21" s="40">
        <v>0.01</v>
      </c>
      <c r="E21" s="4">
        <v>1.21</v>
      </c>
      <c r="F21">
        <f>E21*D21</f>
        <v>0.0121</v>
      </c>
      <c r="G21" s="4">
        <v>395</v>
      </c>
      <c r="H21">
        <f>G21*D21</f>
        <v>3.95</v>
      </c>
      <c r="I21" s="4">
        <v>272</v>
      </c>
      <c r="J21">
        <f>I21*D21</f>
        <v>2.72</v>
      </c>
      <c r="K21" s="20">
        <f>G21/E21</f>
        <v>326.44628099173553</v>
      </c>
      <c r="L21" s="20">
        <f>I21/E21</f>
        <v>224.79338842975207</v>
      </c>
    </row>
    <row r="22" spans="1:10" ht="15.75" thickBot="1">
      <c r="A22" s="2" t="s">
        <v>8</v>
      </c>
      <c r="D22" s="3">
        <f>SUM(D20:D21)</f>
        <v>1.99</v>
      </c>
      <c r="F22" s="21">
        <f>SUM(F20:F21)</f>
        <v>2.1703</v>
      </c>
      <c r="H22" s="3">
        <f>SUM(H20:H21)</f>
        <v>160.36999999999998</v>
      </c>
      <c r="J22" s="3">
        <f>SUM(J20:J21)</f>
        <v>202.7</v>
      </c>
    </row>
    <row r="23" spans="4:10" ht="15">
      <c r="D23" s="1" t="s">
        <v>11</v>
      </c>
      <c r="E23" s="1"/>
      <c r="F23" s="23">
        <f>F11+F22</f>
        <v>0.00039999999999995595</v>
      </c>
      <c r="H23" s="23">
        <f>H22+H11</f>
        <v>-1.1599999999999966</v>
      </c>
      <c r="J23" s="23">
        <f>J22+J11</f>
        <v>102.51999999999992</v>
      </c>
    </row>
    <row r="24" spans="1:10" ht="21.75" customHeight="1">
      <c r="A24" s="36"/>
      <c r="B24" s="36" t="s">
        <v>46</v>
      </c>
      <c r="C24" s="39">
        <f>H65</f>
        <v>1.9753379508000959</v>
      </c>
      <c r="D24" s="37" t="s">
        <v>48</v>
      </c>
      <c r="E24" s="37"/>
      <c r="F24" s="37"/>
      <c r="G24" s="37"/>
      <c r="H24" s="26"/>
      <c r="I24" s="26"/>
      <c r="J24" s="26"/>
    </row>
    <row r="25" spans="2:7" ht="28.5" customHeight="1">
      <c r="B25" t="s">
        <v>47</v>
      </c>
      <c r="C25" s="38">
        <f>H66</f>
        <v>0.013869118700740306</v>
      </c>
      <c r="D25" s="37"/>
      <c r="E25" s="37"/>
      <c r="F25" s="37"/>
      <c r="G25" s="37"/>
    </row>
    <row r="26" spans="13:14" ht="15">
      <c r="M26" s="30" t="s">
        <v>30</v>
      </c>
      <c r="N26" s="30"/>
    </row>
    <row r="27" spans="13:14" ht="15">
      <c r="M27" s="30"/>
      <c r="N27" s="30"/>
    </row>
    <row r="28" spans="13:14" ht="15">
      <c r="M28" s="30"/>
      <c r="N28" s="30"/>
    </row>
    <row r="29" spans="13:14" ht="15">
      <c r="M29" s="30"/>
      <c r="N29" s="30"/>
    </row>
    <row r="30" spans="13:14" ht="15">
      <c r="M30" s="30"/>
      <c r="N30" s="30"/>
    </row>
    <row r="31" spans="13:14" ht="15">
      <c r="M31" s="30"/>
      <c r="N31" s="30"/>
    </row>
    <row r="32" spans="13:14" ht="15">
      <c r="M32" s="30"/>
      <c r="N32" s="30"/>
    </row>
    <row r="41" spans="3:11" ht="15">
      <c r="C41" s="9" t="s">
        <v>31</v>
      </c>
      <c r="D41" s="9"/>
      <c r="E41" s="9"/>
      <c r="F41" s="9"/>
      <c r="G41" s="9"/>
      <c r="H41" s="9"/>
      <c r="I41" s="9"/>
      <c r="J41" s="9"/>
      <c r="K41" s="9"/>
    </row>
    <row r="42" ht="15">
      <c r="D42" t="s">
        <v>32</v>
      </c>
    </row>
    <row r="44" ht="15">
      <c r="C44" t="s">
        <v>33</v>
      </c>
    </row>
    <row r="45" spans="3:11" ht="15">
      <c r="C45" t="s">
        <v>34</v>
      </c>
      <c r="E45" s="17">
        <f>E20</f>
        <v>1.09</v>
      </c>
      <c r="F45" s="17" t="str">
        <f>A20</f>
        <v xml:space="preserve">orge </v>
      </c>
      <c r="G45" s="17" t="s">
        <v>36</v>
      </c>
      <c r="H45" s="17">
        <f>E21</f>
        <v>1.21</v>
      </c>
      <c r="I45" s="17" t="str">
        <f>A21</f>
        <v>Tourteau soja</v>
      </c>
      <c r="J45" s="17" t="s">
        <v>37</v>
      </c>
      <c r="K45" s="31">
        <f>ABS(F11)</f>
        <v>2.1699</v>
      </c>
    </row>
    <row r="46" spans="3:11" ht="15">
      <c r="C46" t="s">
        <v>35</v>
      </c>
      <c r="E46" s="17">
        <f>G20</f>
        <v>79</v>
      </c>
      <c r="F46" s="17" t="str">
        <f>A20</f>
        <v xml:space="preserve">orge </v>
      </c>
      <c r="G46" s="17" t="s">
        <v>36</v>
      </c>
      <c r="H46" s="17">
        <f>G21</f>
        <v>395</v>
      </c>
      <c r="I46" s="17" t="str">
        <f>A21</f>
        <v>Tourteau soja</v>
      </c>
      <c r="J46" s="17" t="s">
        <v>37</v>
      </c>
      <c r="K46" s="31">
        <f>ABS(H11)</f>
        <v>161.52999999999997</v>
      </c>
    </row>
    <row r="49" spans="3:7" ht="15">
      <c r="C49" s="9" t="s">
        <v>38</v>
      </c>
      <c r="D49" s="9"/>
      <c r="E49" s="9"/>
      <c r="F49" s="9"/>
      <c r="G49" s="9"/>
    </row>
    <row r="51" spans="3:6" ht="15">
      <c r="C51" t="s">
        <v>34</v>
      </c>
      <c r="E51">
        <f>E45</f>
        <v>1.09</v>
      </c>
      <c r="F51">
        <f>H45</f>
        <v>1.21</v>
      </c>
    </row>
    <row r="52" spans="3:9" ht="15">
      <c r="C52" t="s">
        <v>35</v>
      </c>
      <c r="E52">
        <f>E46</f>
        <v>79</v>
      </c>
      <c r="F52">
        <f>H46</f>
        <v>395</v>
      </c>
      <c r="H52" t="s">
        <v>39</v>
      </c>
      <c r="I52">
        <f>(E51*F52)-(F51*E52)</f>
        <v>334.96000000000004</v>
      </c>
    </row>
    <row r="54" spans="3:9" ht="15">
      <c r="C54" s="8" t="s">
        <v>40</v>
      </c>
      <c r="D54" s="8"/>
      <c r="E54" s="9" t="str">
        <f>F45</f>
        <v xml:space="preserve">orge </v>
      </c>
      <c r="F54" s="32" t="s">
        <v>41</v>
      </c>
      <c r="G54" s="32"/>
      <c r="H54" s="32"/>
      <c r="I54" s="9" t="str">
        <f>F45</f>
        <v xml:space="preserve">orge </v>
      </c>
    </row>
    <row r="56" spans="3:6" ht="15">
      <c r="C56" t="s">
        <v>34</v>
      </c>
      <c r="E56">
        <f>H45</f>
        <v>1.21</v>
      </c>
      <c r="F56" s="23">
        <f>K45</f>
        <v>2.1699</v>
      </c>
    </row>
    <row r="57" spans="3:9" ht="15">
      <c r="C57" t="s">
        <v>35</v>
      </c>
      <c r="E57">
        <f>H46</f>
        <v>395</v>
      </c>
      <c r="F57" s="23">
        <f>K46</f>
        <v>161.52999999999997</v>
      </c>
      <c r="H57" t="s">
        <v>44</v>
      </c>
      <c r="I57">
        <f>ABS((E56*F57)-(F56*E57))</f>
        <v>661.6592000000002</v>
      </c>
    </row>
    <row r="59" spans="3:9" ht="15">
      <c r="C59" s="8" t="s">
        <v>40</v>
      </c>
      <c r="D59" s="8"/>
      <c r="E59" s="9" t="str">
        <f>I45</f>
        <v>Tourteau soja</v>
      </c>
      <c r="F59" s="32" t="s">
        <v>41</v>
      </c>
      <c r="G59" s="32"/>
      <c r="H59" s="32"/>
      <c r="I59" s="9" t="str">
        <f>I46</f>
        <v>Tourteau soja</v>
      </c>
    </row>
    <row r="61" spans="3:6" ht="15">
      <c r="C61" t="s">
        <v>34</v>
      </c>
      <c r="E61" s="23">
        <f>K45</f>
        <v>2.1699</v>
      </c>
      <c r="F61" s="23">
        <f>E45</f>
        <v>1.09</v>
      </c>
    </row>
    <row r="62" spans="3:9" ht="15">
      <c r="C62" t="s">
        <v>35</v>
      </c>
      <c r="E62" s="23">
        <f>K46</f>
        <v>161.52999999999997</v>
      </c>
      <c r="F62" s="23">
        <f>E46</f>
        <v>79</v>
      </c>
      <c r="H62" t="s">
        <v>44</v>
      </c>
      <c r="I62">
        <f>ABS((E61*F62)-(F61*E62))</f>
        <v>4.645599999999973</v>
      </c>
    </row>
    <row r="65" spans="4:8" ht="15.75">
      <c r="D65" s="25" t="s">
        <v>42</v>
      </c>
      <c r="E65" s="25" t="str">
        <f>E54</f>
        <v xml:space="preserve">orge </v>
      </c>
      <c r="F65" s="25" t="s">
        <v>43</v>
      </c>
      <c r="G65" s="25"/>
      <c r="H65" s="34">
        <f>I57/I52</f>
        <v>1.9753379508000959</v>
      </c>
    </row>
    <row r="66" spans="4:8" ht="15.75">
      <c r="D66" s="33" t="s">
        <v>42</v>
      </c>
      <c r="E66" s="33" t="str">
        <f>E59</f>
        <v>Tourteau soja</v>
      </c>
      <c r="F66" s="33"/>
      <c r="G66" s="33"/>
      <c r="H66" s="35">
        <f>I62/I52</f>
        <v>0.013869118700740306</v>
      </c>
    </row>
  </sheetData>
  <mergeCells count="20">
    <mergeCell ref="M26:N32"/>
    <mergeCell ref="C54:D54"/>
    <mergeCell ref="F54:H54"/>
    <mergeCell ref="C59:D59"/>
    <mergeCell ref="F59:H59"/>
    <mergeCell ref="D23:E23"/>
    <mergeCell ref="D24:G25"/>
    <mergeCell ref="K3:L3"/>
    <mergeCell ref="C18:D18"/>
    <mergeCell ref="E18:F18"/>
    <mergeCell ref="G18:H18"/>
    <mergeCell ref="I18:J18"/>
    <mergeCell ref="E16:J16"/>
    <mergeCell ref="K18:L19"/>
    <mergeCell ref="E3:F3"/>
    <mergeCell ref="G3:H3"/>
    <mergeCell ref="I3:J3"/>
    <mergeCell ref="C3:D3"/>
    <mergeCell ref="A9:E9"/>
    <mergeCell ref="D11:E1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bd</cp:lastModifiedBy>
  <dcterms:created xsi:type="dcterms:W3CDTF">2014-09-09T04:17:39Z</dcterms:created>
  <dcterms:modified xsi:type="dcterms:W3CDTF">2014-09-09T05:48:01Z</dcterms:modified>
  <cp:category/>
  <cp:version/>
  <cp:contentType/>
  <cp:contentStatus/>
</cp:coreProperties>
</file>