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7315" windowHeight="128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Feuil1!$C$3:$I$39</definedName>
  </definedNames>
  <calcPr calcId="145621"/>
</workbook>
</file>

<file path=xl/calcChain.xml><?xml version="1.0" encoding="utf-8"?>
<calcChain xmlns="http://schemas.openxmlformats.org/spreadsheetml/2006/main">
  <c r="F22" i="1" l="1"/>
  <c r="G22" i="1"/>
  <c r="H22" i="1"/>
  <c r="F35" i="1"/>
  <c r="G35" i="1"/>
  <c r="H35" i="1"/>
  <c r="I35" i="1"/>
  <c r="E35" i="1"/>
  <c r="F26" i="1"/>
  <c r="G26" i="1"/>
  <c r="H26" i="1"/>
  <c r="I26" i="1"/>
  <c r="E26" i="1"/>
  <c r="I22" i="1"/>
  <c r="E22" i="1"/>
  <c r="E14" i="1"/>
  <c r="E16" i="1" s="1"/>
  <c r="G21" i="1" l="1"/>
  <c r="G20" i="1"/>
  <c r="G28" i="1" s="1"/>
  <c r="G33" i="1" s="1"/>
  <c r="E20" i="1"/>
  <c r="E28" i="1" s="1"/>
  <c r="E33" i="1" s="1"/>
  <c r="H21" i="1"/>
  <c r="H20" i="1"/>
  <c r="H28" i="1" s="1"/>
  <c r="H33" i="1" s="1"/>
  <c r="E21" i="1"/>
  <c r="E29" i="1" s="1"/>
  <c r="E34" i="1" s="1"/>
  <c r="I21" i="1"/>
  <c r="I29" i="1" s="1"/>
  <c r="I34" i="1" s="1"/>
  <c r="I20" i="1"/>
  <c r="I28" i="1" s="1"/>
  <c r="I33" i="1" s="1"/>
  <c r="F21" i="1"/>
  <c r="F29" i="1" s="1"/>
  <c r="F34" i="1" s="1"/>
  <c r="F20" i="1"/>
  <c r="F28" i="1" s="1"/>
  <c r="F33" i="1" s="1"/>
  <c r="H29" i="1"/>
  <c r="H34" i="1" s="1"/>
  <c r="G29" i="1"/>
  <c r="G34" i="1" s="1"/>
  <c r="E36" i="1" l="1"/>
  <c r="E37" i="1" s="1"/>
  <c r="E39" i="1" s="1"/>
  <c r="H36" i="1"/>
  <c r="H37" i="1" s="1"/>
  <c r="H39" i="1" s="1"/>
  <c r="F36" i="1"/>
  <c r="F38" i="1" s="1"/>
  <c r="I36" i="1"/>
  <c r="G36" i="1"/>
  <c r="G38" i="1" s="1"/>
  <c r="E38" i="1" l="1"/>
  <c r="F37" i="1"/>
  <c r="F39" i="1" s="1"/>
  <c r="H38" i="1"/>
  <c r="G37" i="1"/>
  <c r="G39" i="1" s="1"/>
  <c r="I37" i="1"/>
  <c r="I39" i="1" s="1"/>
  <c r="I38" i="1"/>
</calcChain>
</file>

<file path=xl/sharedStrings.xml><?xml version="1.0" encoding="utf-8"?>
<sst xmlns="http://schemas.openxmlformats.org/spreadsheetml/2006/main" count="35" uniqueCount="28">
  <si>
    <t xml:space="preserve">Paiment vert </t>
  </si>
  <si>
    <t>Droit au paiment de base  (DPB)</t>
  </si>
  <si>
    <t>Surprime Forfaitaire 52 ha</t>
  </si>
  <si>
    <t>DPU en 2012 après modulation =&gt;</t>
  </si>
  <si>
    <t>Surface primée  =&gt;</t>
  </si>
  <si>
    <t>DPU moyen  =&gt;</t>
  </si>
  <si>
    <t>DPU Moyen en France =&gt;</t>
  </si>
  <si>
    <t>Ecart par rapport à la moyenne =&gt;</t>
  </si>
  <si>
    <t xml:space="preserve">Application de la convergence </t>
  </si>
  <si>
    <t>taux national</t>
  </si>
  <si>
    <t xml:space="preserve">Déduction des aides de "référence" pour la période </t>
  </si>
  <si>
    <t>Montant des primes après convergence</t>
  </si>
  <si>
    <t xml:space="preserve">Calcul de la nouvelle pac sur l'exploitation </t>
  </si>
  <si>
    <t xml:space="preserve">Surprime forfaitaire </t>
  </si>
  <si>
    <t xml:space="preserve">Total </t>
  </si>
  <si>
    <t>Moyenne par Ha =&gt;</t>
  </si>
  <si>
    <t xml:space="preserve">dont Surface "surprimée" </t>
  </si>
  <si>
    <t xml:space="preserve">Différence avec la PAC 2014 pour l'exploitation </t>
  </si>
  <si>
    <t xml:space="preserve">Base des montants nationaux et évolution sur la période </t>
  </si>
  <si>
    <t xml:space="preserve">Références de l'agriculteur </t>
  </si>
  <si>
    <t xml:space="preserve">Calcul des montants des primes  pour l'exploitation après application de la convergence </t>
  </si>
  <si>
    <t xml:space="preserve">Référence France </t>
  </si>
  <si>
    <t xml:space="preserve">Application de la nouvelle PAC  sur l'exploitation </t>
  </si>
  <si>
    <t xml:space="preserve">Taux référence propre à l'entreprise </t>
  </si>
  <si>
    <t xml:space="preserve">Perte  par rapport à la moyenne des DPU 2012 maxi 30% </t>
  </si>
  <si>
    <t xml:space="preserve">&lt;= Indiquez le montant des DPU après modulation </t>
  </si>
  <si>
    <t>&lt;= Indiquez le nombre d'ha ayant activé des DPU</t>
  </si>
  <si>
    <t>&lt;= Indiquez la surface "surprimée" (transparence pour les GAEC 52 ha par associé avec un max de 3 associés)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</si>
</sst>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.0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9" fontId="1" fillId="0" borderId="0" xfId="0" applyNumberFormat="1" applyFont="1"/>
    <xf numFmtId="0" fontId="0" fillId="0" borderId="2" xfId="0" applyBorder="1"/>
    <xf numFmtId="0" fontId="0" fillId="0" borderId="0" xfId="0" applyBorder="1"/>
    <xf numFmtId="0" fontId="6" fillId="0" borderId="0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3" xfId="0" applyNumberFormat="1" applyBorder="1"/>
    <xf numFmtId="0" fontId="0" fillId="0" borderId="7" xfId="0" applyBorder="1" applyAlignment="1">
      <alignment horizontal="right"/>
    </xf>
    <xf numFmtId="1" fontId="0" fillId="2" borderId="8" xfId="0" applyNumberFormat="1" applyFill="1" applyBorder="1"/>
    <xf numFmtId="1" fontId="0" fillId="0" borderId="0" xfId="0" applyNumberFormat="1" applyBorder="1"/>
    <xf numFmtId="1" fontId="0" fillId="0" borderId="5" xfId="0" applyNumberFormat="1" applyBorder="1"/>
    <xf numFmtId="9" fontId="0" fillId="0" borderId="0" xfId="0" applyNumberFormat="1" applyBorder="1"/>
    <xf numFmtId="9" fontId="6" fillId="0" borderId="0" xfId="0" applyNumberFormat="1" applyFont="1" applyBorder="1"/>
    <xf numFmtId="9" fontId="0" fillId="0" borderId="5" xfId="0" applyNumberFormat="1" applyBorder="1"/>
    <xf numFmtId="0" fontId="2" fillId="5" borderId="0" xfId="0" applyFont="1" applyFill="1" applyBorder="1"/>
    <xf numFmtId="0" fontId="2" fillId="5" borderId="5" xfId="0" applyFont="1" applyFill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2" fillId="8" borderId="0" xfId="0" applyFont="1" applyFill="1" applyBorder="1"/>
    <xf numFmtId="0" fontId="2" fillId="3" borderId="2" xfId="0" applyFont="1" applyFill="1" applyBorder="1" applyAlignment="1">
      <alignment horizontal="center" vertical="center"/>
    </xf>
    <xf numFmtId="4" fontId="0" fillId="0" borderId="0" xfId="0" applyNumberFormat="1" applyBorder="1"/>
    <xf numFmtId="4" fontId="0" fillId="0" borderId="5" xfId="0" applyNumberFormat="1" applyBorder="1"/>
    <xf numFmtId="0" fontId="0" fillId="0" borderId="0" xfId="0" applyBorder="1" applyAlignment="1">
      <alignment horizontal="right"/>
    </xf>
    <xf numFmtId="165" fontId="3" fillId="0" borderId="0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5" fillId="6" borderId="0" xfId="0" applyNumberFormat="1" applyFont="1" applyFill="1" applyBorder="1"/>
    <xf numFmtId="164" fontId="5" fillId="6" borderId="5" xfId="0" applyNumberFormat="1" applyFont="1" applyFill="1" applyBorder="1"/>
    <xf numFmtId="6" fontId="4" fillId="0" borderId="7" xfId="0" applyNumberFormat="1" applyFont="1" applyBorder="1" applyAlignment="1">
      <alignment horizontal="center"/>
    </xf>
    <xf numFmtId="6" fontId="4" fillId="0" borderId="8" xfId="0" applyNumberFormat="1" applyFont="1" applyBorder="1" applyAlignment="1">
      <alignment horizontal="center"/>
    </xf>
    <xf numFmtId="0" fontId="2" fillId="9" borderId="0" xfId="0" applyFont="1" applyFill="1" applyBorder="1" applyAlignment="1">
      <alignment horizontal="right"/>
    </xf>
    <xf numFmtId="0" fontId="2" fillId="9" borderId="2" xfId="0" applyFont="1" applyFill="1" applyBorder="1"/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0" fillId="9" borderId="2" xfId="0" applyFill="1" applyBorder="1"/>
    <xf numFmtId="0" fontId="0" fillId="9" borderId="3" xfId="0" applyFill="1" applyBorder="1"/>
    <xf numFmtId="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7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39"/>
  <sheetViews>
    <sheetView tabSelected="1" workbookViewId="0">
      <selection activeCell="J13" sqref="J13"/>
    </sheetView>
  </sheetViews>
  <sheetFormatPr baseColWidth="10" defaultRowHeight="15" x14ac:dyDescent="0.25"/>
  <cols>
    <col min="2" max="2" width="5.7109375" customWidth="1"/>
    <col min="3" max="3" width="28" customWidth="1"/>
    <col min="4" max="4" width="46.140625" customWidth="1"/>
    <col min="5" max="5" width="12.7109375" bestFit="1" customWidth="1"/>
    <col min="6" max="6" width="14" customWidth="1"/>
    <col min="7" max="7" width="13.42578125" customWidth="1"/>
    <col min="8" max="8" width="13.85546875" customWidth="1"/>
    <col min="9" max="9" width="12.7109375" bestFit="1" customWidth="1"/>
  </cols>
  <sheetData>
    <row r="3" spans="3:9" ht="15.75" thickBot="1" x14ac:dyDescent="0.3"/>
    <row r="4" spans="3:9" x14ac:dyDescent="0.25">
      <c r="C4" s="45" t="s">
        <v>18</v>
      </c>
      <c r="D4" s="3"/>
      <c r="E4" s="41">
        <v>2015</v>
      </c>
      <c r="F4" s="41">
        <v>2016</v>
      </c>
      <c r="G4" s="41">
        <v>2017</v>
      </c>
      <c r="H4" s="41">
        <v>2018</v>
      </c>
      <c r="I4" s="42">
        <v>2019</v>
      </c>
    </row>
    <row r="5" spans="3:9" ht="15" customHeight="1" x14ac:dyDescent="0.25">
      <c r="C5" s="46"/>
      <c r="D5" s="4" t="s">
        <v>0</v>
      </c>
      <c r="E5" s="4">
        <v>86</v>
      </c>
      <c r="F5" s="5">
        <v>86</v>
      </c>
      <c r="G5" s="5">
        <v>86</v>
      </c>
      <c r="H5" s="5">
        <v>86</v>
      </c>
      <c r="I5" s="6">
        <v>86</v>
      </c>
    </row>
    <row r="6" spans="3:9" x14ac:dyDescent="0.25">
      <c r="C6" s="46"/>
      <c r="D6" s="4" t="s">
        <v>1</v>
      </c>
      <c r="E6" s="4">
        <v>135</v>
      </c>
      <c r="F6" s="5">
        <v>125</v>
      </c>
      <c r="G6" s="5">
        <v>115</v>
      </c>
      <c r="H6" s="5">
        <v>105</v>
      </c>
      <c r="I6" s="6">
        <v>92</v>
      </c>
    </row>
    <row r="7" spans="3:9" x14ac:dyDescent="0.25">
      <c r="C7" s="46"/>
      <c r="D7" s="4" t="s">
        <v>2</v>
      </c>
      <c r="E7" s="4">
        <v>26</v>
      </c>
      <c r="F7" s="5">
        <v>45</v>
      </c>
      <c r="G7" s="5">
        <v>64</v>
      </c>
      <c r="H7" s="5">
        <v>83</v>
      </c>
      <c r="I7" s="6">
        <v>103</v>
      </c>
    </row>
    <row r="8" spans="3:9" ht="15.75" thickBot="1" x14ac:dyDescent="0.3">
      <c r="C8" s="47"/>
      <c r="D8" s="7"/>
      <c r="E8" s="7"/>
      <c r="F8" s="7"/>
      <c r="G8" s="7"/>
      <c r="H8" s="7"/>
      <c r="I8" s="8"/>
    </row>
    <row r="10" spans="3:9" ht="15.75" thickBot="1" x14ac:dyDescent="0.3"/>
    <row r="11" spans="3:9" x14ac:dyDescent="0.25">
      <c r="C11" s="48" t="s">
        <v>19</v>
      </c>
      <c r="D11" s="3" t="s">
        <v>3</v>
      </c>
      <c r="E11" s="9">
        <v>26400</v>
      </c>
      <c r="F11" s="57" t="s">
        <v>25</v>
      </c>
      <c r="G11" s="57"/>
      <c r="H11" s="57"/>
      <c r="I11" s="57"/>
    </row>
    <row r="12" spans="3:9" x14ac:dyDescent="0.25">
      <c r="C12" s="49"/>
      <c r="D12" s="4" t="s">
        <v>4</v>
      </c>
      <c r="E12" s="6">
        <v>97</v>
      </c>
      <c r="F12" s="57" t="s">
        <v>26</v>
      </c>
    </row>
    <row r="13" spans="3:9" x14ac:dyDescent="0.25">
      <c r="C13" s="49"/>
      <c r="D13" s="4" t="s">
        <v>16</v>
      </c>
      <c r="E13" s="6">
        <v>52</v>
      </c>
      <c r="F13" s="57" t="s">
        <v>27</v>
      </c>
    </row>
    <row r="14" spans="3:9" ht="15.75" thickBot="1" x14ac:dyDescent="0.3">
      <c r="C14" s="50"/>
      <c r="D14" s="10" t="s">
        <v>5</v>
      </c>
      <c r="E14" s="11">
        <f>E11/E12</f>
        <v>272.16494845360825</v>
      </c>
    </row>
    <row r="15" spans="3:9" ht="15.75" thickBot="1" x14ac:dyDescent="0.3">
      <c r="C15" s="23" t="s">
        <v>21</v>
      </c>
      <c r="D15" s="24" t="s">
        <v>6</v>
      </c>
      <c r="E15" s="25">
        <v>268</v>
      </c>
    </row>
    <row r="16" spans="3:9" x14ac:dyDescent="0.25">
      <c r="D16" s="1" t="s">
        <v>7</v>
      </c>
      <c r="E16" s="2">
        <f>E14/E15</f>
        <v>1.0155408524388367</v>
      </c>
    </row>
    <row r="18" spans="3:9" ht="15.75" thickBot="1" x14ac:dyDescent="0.3"/>
    <row r="19" spans="3:9" ht="26.25" customHeight="1" x14ac:dyDescent="0.25">
      <c r="C19" s="51" t="s">
        <v>20</v>
      </c>
      <c r="D19" s="27" t="s">
        <v>10</v>
      </c>
      <c r="E19" s="39">
        <v>2015</v>
      </c>
      <c r="F19" s="39">
        <v>2016</v>
      </c>
      <c r="G19" s="39">
        <v>2017</v>
      </c>
      <c r="H19" s="39">
        <v>2018</v>
      </c>
      <c r="I19" s="40">
        <v>2019</v>
      </c>
    </row>
    <row r="20" spans="3:9" x14ac:dyDescent="0.25">
      <c r="C20" s="52"/>
      <c r="D20" s="4" t="s">
        <v>0</v>
      </c>
      <c r="E20" s="12">
        <f>E5*$E$16</f>
        <v>87.336513309739956</v>
      </c>
      <c r="F20" s="12">
        <f t="shared" ref="F20:I20" si="0">F5*$E$16</f>
        <v>87.336513309739956</v>
      </c>
      <c r="G20" s="12">
        <f t="shared" si="0"/>
        <v>87.336513309739956</v>
      </c>
      <c r="H20" s="12">
        <f t="shared" si="0"/>
        <v>87.336513309739956</v>
      </c>
      <c r="I20" s="13">
        <f t="shared" si="0"/>
        <v>87.336513309739956</v>
      </c>
    </row>
    <row r="21" spans="3:9" x14ac:dyDescent="0.25">
      <c r="C21" s="52"/>
      <c r="D21" s="4" t="s">
        <v>1</v>
      </c>
      <c r="E21" s="12">
        <f>E6*$E$16</f>
        <v>137.09801507924297</v>
      </c>
      <c r="F21" s="12">
        <f t="shared" ref="F21:I21" si="1">F6*$E$16</f>
        <v>126.94260655485459</v>
      </c>
      <c r="G21" s="12">
        <f t="shared" si="1"/>
        <v>116.78719803046623</v>
      </c>
      <c r="H21" s="12">
        <f t="shared" si="1"/>
        <v>106.63178950607785</v>
      </c>
      <c r="I21" s="13">
        <f t="shared" si="1"/>
        <v>93.429758424372977</v>
      </c>
    </row>
    <row r="22" spans="3:9" x14ac:dyDescent="0.25">
      <c r="C22" s="52"/>
      <c r="D22" s="4" t="s">
        <v>2</v>
      </c>
      <c r="E22" s="12">
        <f>E7</f>
        <v>26</v>
      </c>
      <c r="F22" s="12">
        <f t="shared" ref="F22:H22" si="2">F7</f>
        <v>45</v>
      </c>
      <c r="G22" s="12">
        <f t="shared" si="2"/>
        <v>64</v>
      </c>
      <c r="H22" s="12">
        <f t="shared" si="2"/>
        <v>83</v>
      </c>
      <c r="I22" s="13">
        <f>I7</f>
        <v>103</v>
      </c>
    </row>
    <row r="23" spans="3:9" x14ac:dyDescent="0.25">
      <c r="C23" s="52"/>
      <c r="D23" s="4"/>
      <c r="E23" s="4"/>
      <c r="F23" s="4"/>
      <c r="G23" s="4"/>
      <c r="H23" s="4"/>
      <c r="I23" s="6"/>
    </row>
    <row r="24" spans="3:9" x14ac:dyDescent="0.25">
      <c r="C24" s="52"/>
      <c r="D24" s="26" t="s">
        <v>8</v>
      </c>
      <c r="E24" s="4"/>
      <c r="F24" s="4"/>
      <c r="G24" s="4"/>
      <c r="H24" s="4"/>
      <c r="I24" s="6"/>
    </row>
    <row r="25" spans="3:9" x14ac:dyDescent="0.25">
      <c r="C25" s="52"/>
      <c r="D25" s="4" t="s">
        <v>9</v>
      </c>
      <c r="E25" s="14">
        <v>0.14000000000000001</v>
      </c>
      <c r="F25" s="15">
        <v>0.28000000000000003</v>
      </c>
      <c r="G25" s="15">
        <v>0.42</v>
      </c>
      <c r="H25" s="15">
        <v>0.56000000000000005</v>
      </c>
      <c r="I25" s="16">
        <v>0.7</v>
      </c>
    </row>
    <row r="26" spans="3:9" x14ac:dyDescent="0.25">
      <c r="C26" s="52"/>
      <c r="D26" s="4" t="s">
        <v>23</v>
      </c>
      <c r="E26" s="14">
        <f>1-E25</f>
        <v>0.86</v>
      </c>
      <c r="F26" s="15">
        <f t="shared" ref="F26:I26" si="3">1-F25</f>
        <v>0.72</v>
      </c>
      <c r="G26" s="15">
        <f t="shared" si="3"/>
        <v>0.58000000000000007</v>
      </c>
      <c r="H26" s="15">
        <f t="shared" si="3"/>
        <v>0.43999999999999995</v>
      </c>
      <c r="I26" s="16">
        <f t="shared" si="3"/>
        <v>0.30000000000000004</v>
      </c>
    </row>
    <row r="27" spans="3:9" x14ac:dyDescent="0.25">
      <c r="C27" s="52"/>
      <c r="D27" s="17" t="s">
        <v>11</v>
      </c>
      <c r="E27" s="17"/>
      <c r="F27" s="17"/>
      <c r="G27" s="17"/>
      <c r="H27" s="17"/>
      <c r="I27" s="18"/>
    </row>
    <row r="28" spans="3:9" x14ac:dyDescent="0.25">
      <c r="C28" s="52"/>
      <c r="D28" s="4" t="s">
        <v>0</v>
      </c>
      <c r="E28" s="19">
        <f>(E5*E25)+(E20*E26)</f>
        <v>87.149401446376373</v>
      </c>
      <c r="F28" s="19">
        <f t="shared" ref="F28:I28" si="4">(F5*F25)+(F20*F26)</f>
        <v>86.962289583012762</v>
      </c>
      <c r="G28" s="19">
        <f t="shared" si="4"/>
        <v>86.775177719649179</v>
      </c>
      <c r="H28" s="19">
        <f t="shared" si="4"/>
        <v>86.588065856285581</v>
      </c>
      <c r="I28" s="20">
        <f t="shared" si="4"/>
        <v>86.400953992921984</v>
      </c>
    </row>
    <row r="29" spans="3:9" ht="15.75" thickBot="1" x14ac:dyDescent="0.3">
      <c r="C29" s="53"/>
      <c r="D29" s="7" t="s">
        <v>1</v>
      </c>
      <c r="E29" s="21">
        <f>(E6*E25)+(E21*E26)</f>
        <v>136.80429296814896</v>
      </c>
      <c r="F29" s="21">
        <f t="shared" ref="F29:I29" si="5">(F6*F25)+(F21*F26)</f>
        <v>126.3986767194953</v>
      </c>
      <c r="G29" s="21">
        <f t="shared" si="5"/>
        <v>116.03657485767042</v>
      </c>
      <c r="H29" s="21">
        <f t="shared" si="5"/>
        <v>105.71798738267425</v>
      </c>
      <c r="I29" s="22">
        <f t="shared" si="5"/>
        <v>92.428927527311885</v>
      </c>
    </row>
    <row r="31" spans="3:9" ht="15.75" thickBot="1" x14ac:dyDescent="0.3"/>
    <row r="32" spans="3:9" x14ac:dyDescent="0.25">
      <c r="C32" s="54" t="s">
        <v>22</v>
      </c>
      <c r="D32" s="38" t="s">
        <v>12</v>
      </c>
      <c r="E32" s="41">
        <v>2015</v>
      </c>
      <c r="F32" s="41">
        <v>2016</v>
      </c>
      <c r="G32" s="41">
        <v>2017</v>
      </c>
      <c r="H32" s="41">
        <v>2018</v>
      </c>
      <c r="I32" s="42">
        <v>2019</v>
      </c>
    </row>
    <row r="33" spans="3:9" x14ac:dyDescent="0.25">
      <c r="C33" s="55"/>
      <c r="D33" s="4" t="s">
        <v>0</v>
      </c>
      <c r="E33" s="28">
        <f>$E$12*E28</f>
        <v>8453.4919402985088</v>
      </c>
      <c r="F33" s="28">
        <f t="shared" ref="F33:I33" si="6">$E$12*F28</f>
        <v>8435.3420895522377</v>
      </c>
      <c r="G33" s="28">
        <f t="shared" si="6"/>
        <v>8417.1922388059702</v>
      </c>
      <c r="H33" s="28">
        <f t="shared" si="6"/>
        <v>8399.0423880597009</v>
      </c>
      <c r="I33" s="29">
        <f t="shared" si="6"/>
        <v>8380.8925373134316</v>
      </c>
    </row>
    <row r="34" spans="3:9" x14ac:dyDescent="0.25">
      <c r="C34" s="55"/>
      <c r="D34" s="4" t="s">
        <v>1</v>
      </c>
      <c r="E34" s="28">
        <f>E29*$E$12</f>
        <v>13270.016417910449</v>
      </c>
      <c r="F34" s="28">
        <f t="shared" ref="F34:I34" si="7">F29*$E$12</f>
        <v>12260.671641791045</v>
      </c>
      <c r="G34" s="28">
        <f t="shared" si="7"/>
        <v>11255.54776119403</v>
      </c>
      <c r="H34" s="28">
        <f t="shared" si="7"/>
        <v>10254.644776119403</v>
      </c>
      <c r="I34" s="29">
        <f t="shared" si="7"/>
        <v>8965.6059701492522</v>
      </c>
    </row>
    <row r="35" spans="3:9" x14ac:dyDescent="0.25">
      <c r="C35" s="55"/>
      <c r="D35" s="4" t="s">
        <v>13</v>
      </c>
      <c r="E35" s="28">
        <f>$E$13*E7</f>
        <v>1352</v>
      </c>
      <c r="F35" s="28">
        <f t="shared" ref="F35:I35" si="8">$E$13*F7</f>
        <v>2340</v>
      </c>
      <c r="G35" s="28">
        <f t="shared" si="8"/>
        <v>3328</v>
      </c>
      <c r="H35" s="28">
        <f t="shared" si="8"/>
        <v>4316</v>
      </c>
      <c r="I35" s="29">
        <f t="shared" si="8"/>
        <v>5356</v>
      </c>
    </row>
    <row r="36" spans="3:9" ht="18.75" x14ac:dyDescent="0.25">
      <c r="C36" s="55"/>
      <c r="D36" s="30" t="s">
        <v>14</v>
      </c>
      <c r="E36" s="31">
        <f>SUM(E33:E35)</f>
        <v>23075.508358208957</v>
      </c>
      <c r="F36" s="31">
        <f t="shared" ref="F36:I36" si="9">SUM(F33:F35)</f>
        <v>23036.013731343282</v>
      </c>
      <c r="G36" s="31">
        <f t="shared" si="9"/>
        <v>23000.739999999998</v>
      </c>
      <c r="H36" s="31">
        <f t="shared" si="9"/>
        <v>22969.687164179104</v>
      </c>
      <c r="I36" s="32">
        <f t="shared" si="9"/>
        <v>22702.498507462682</v>
      </c>
    </row>
    <row r="37" spans="3:9" ht="18.75" x14ac:dyDescent="0.3">
      <c r="C37" s="55"/>
      <c r="D37" s="37" t="s">
        <v>15</v>
      </c>
      <c r="E37" s="33">
        <f>E36/$E$12</f>
        <v>237.89183874442224</v>
      </c>
      <c r="F37" s="33">
        <f t="shared" ref="F37:I37" si="10">F36/$E$12</f>
        <v>237.48467764271425</v>
      </c>
      <c r="G37" s="33">
        <f t="shared" si="10"/>
        <v>237.12103092783502</v>
      </c>
      <c r="H37" s="33">
        <f t="shared" si="10"/>
        <v>236.80089859978457</v>
      </c>
      <c r="I37" s="34">
        <f t="shared" si="10"/>
        <v>234.04637636559465</v>
      </c>
    </row>
    <row r="38" spans="3:9" ht="19.5" thickBot="1" x14ac:dyDescent="0.35">
      <c r="C38" s="56"/>
      <c r="D38" s="7" t="s">
        <v>17</v>
      </c>
      <c r="E38" s="35">
        <f>E36-$E$11</f>
        <v>-3324.4916417910426</v>
      </c>
      <c r="F38" s="35">
        <f t="shared" ref="F38:I38" si="11">F36-$E$11</f>
        <v>-3363.9862686567176</v>
      </c>
      <c r="G38" s="35">
        <f t="shared" si="11"/>
        <v>-3399.260000000002</v>
      </c>
      <c r="H38" s="35">
        <f t="shared" si="11"/>
        <v>-3430.312835820896</v>
      </c>
      <c r="I38" s="36">
        <f t="shared" si="11"/>
        <v>-3697.501492537318</v>
      </c>
    </row>
    <row r="39" spans="3:9" ht="33.75" customHeight="1" x14ac:dyDescent="0.25">
      <c r="D39" s="44" t="s">
        <v>24</v>
      </c>
      <c r="E39" s="43">
        <f>1-(E37/$E$14)</f>
        <v>0.12592771370420619</v>
      </c>
      <c r="F39" s="43">
        <f t="shared" ref="F39:I39" si="12">1-(F37/$E$14)</f>
        <v>0.1274237222976029</v>
      </c>
      <c r="G39" s="43">
        <f t="shared" si="12"/>
        <v>0.12875984848484856</v>
      </c>
      <c r="H39" s="43">
        <f t="shared" si="12"/>
        <v>0.12993609226594305</v>
      </c>
      <c r="I39" s="43">
        <f t="shared" si="12"/>
        <v>0.14005687471732264</v>
      </c>
    </row>
  </sheetData>
  <mergeCells count="4">
    <mergeCell ref="C4:C8"/>
    <mergeCell ref="C11:C14"/>
    <mergeCell ref="C19:C29"/>
    <mergeCell ref="C32:C38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bd</cp:lastModifiedBy>
  <cp:lastPrinted>2014-01-22T12:07:35Z</cp:lastPrinted>
  <dcterms:created xsi:type="dcterms:W3CDTF">2014-01-22T06:21:38Z</dcterms:created>
  <dcterms:modified xsi:type="dcterms:W3CDTF">2014-01-23T07:13:06Z</dcterms:modified>
</cp:coreProperties>
</file>